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7110" activeTab="0"/>
  </bookViews>
  <sheets>
    <sheet name="Menu" sheetId="1" r:id="rId1"/>
    <sheet name="Location d'un bâtiment" sheetId="2" r:id="rId2"/>
    <sheet name="Tableaux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<sst xmlns="http://schemas.openxmlformats.org/spreadsheetml/2006/main" count="82" uniqueCount="74">
  <si>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>15 -25</t>
  </si>
  <si>
    <t>1-3%</t>
  </si>
  <si>
    <t>3-5%</t>
  </si>
  <si>
    <t xml:space="preserve">15-20 </t>
  </si>
  <si>
    <t>3-4%</t>
  </si>
  <si>
    <t xml:space="preserve">20-25 </t>
  </si>
  <si>
    <t>1-2%</t>
  </si>
  <si>
    <t xml:space="preserve"> 5-10</t>
  </si>
  <si>
    <t>Percentile</t>
  </si>
  <si>
    <t>1000 gal.</t>
  </si>
  <si>
    <t>Lignes directrices pour le calcul des coûts annuels liés à la propriété</t>
  </si>
  <si>
    <t>Bien</t>
  </si>
  <si>
    <t>Bâtiments d'élevage</t>
  </si>
  <si>
    <t>Durée de vie utile  (ans)</t>
  </si>
  <si>
    <r>
      <t xml:space="preserve">Réparations                           </t>
    </r>
    <r>
      <rPr>
        <sz val="9"/>
        <color indexed="9"/>
        <rFont val="Arial"/>
        <family val="2"/>
      </rPr>
      <t>(% des coûts de remplacement à neuf)</t>
    </r>
  </si>
  <si>
    <t>Matériel d'élevage</t>
  </si>
  <si>
    <t>Entrepôt, séchoir à grain</t>
  </si>
  <si>
    <t>Entrepôt de machinerie et de foin</t>
  </si>
  <si>
    <t>Tarifs pour la manutention du fumier selon un sondage sur le travail à forfait réalisé en 2000</t>
  </si>
  <si>
    <t>Chargement seulement</t>
  </si>
  <si>
    <t>heure</t>
  </si>
  <si>
    <t>Épandage seulement</t>
  </si>
  <si>
    <t>Chargement et épandage</t>
  </si>
  <si>
    <t>Irrigation en surface</t>
  </si>
  <si>
    <t>Épandage par citerne en surface</t>
  </si>
  <si>
    <t>Transport</t>
  </si>
  <si>
    <t>15e</t>
  </si>
  <si>
    <t>85e</t>
  </si>
  <si>
    <t>Sommes calculées</t>
  </si>
  <si>
    <t>COÛTS FIXES LIÉS AUX BÂTIMENTS</t>
  </si>
  <si>
    <t>Coût de remplacement courrant</t>
  </si>
  <si>
    <t>Durée de vie utile totale</t>
  </si>
  <si>
    <t>Âge moyen durant la période de location</t>
  </si>
  <si>
    <t>ans</t>
  </si>
  <si>
    <r>
      <t xml:space="preserve">Années de vie utile restantes (ligne 2 - ligne 3) </t>
    </r>
    <r>
      <rPr>
        <sz val="8"/>
        <rFont val="Arial"/>
        <family val="2"/>
      </rPr>
      <t>(rajustées en fonction de l'état)</t>
    </r>
  </si>
  <si>
    <t>Valeur moyenne : (ligne 1 x ligne 4 ÷ ligne 2)</t>
  </si>
  <si>
    <t>Montant du financement du bâtiment</t>
  </si>
  <si>
    <t>Taux d'intérêt sur le financement</t>
  </si>
  <si>
    <t>Taux de dépréciation par année et montant total (ligne 1 ÷ ligne 2)</t>
  </si>
  <si>
    <t>Rendement sur l'investissement (ligne 9 x ligne 5)</t>
  </si>
  <si>
    <t>Assurance et taux d'imposition (ligne 10 x ligne 5)</t>
  </si>
  <si>
    <t>Total des coûts fixes (ligne 7 + 8 + 9 + 10)</t>
  </si>
  <si>
    <t>COÛTS VARIABLES (si payés par propriétaire)</t>
  </si>
  <si>
    <t>Réparations (% du coût de remplacement) (ligne 12 x ligne 1)</t>
  </si>
  <si>
    <t>Services publics</t>
  </si>
  <si>
    <t>Total des coûts variables (ligne 12 + ligne 13)</t>
  </si>
  <si>
    <t>TOTAL DES COÛTS</t>
  </si>
  <si>
    <t>Total des coûts annuels liés à la propriété (ligne 11 + ligne 14)</t>
  </si>
  <si>
    <r>
      <t xml:space="preserve">Coût par mois (ligne 15 </t>
    </r>
    <r>
      <rPr>
        <b/>
        <sz val="10"/>
        <color indexed="12"/>
        <rFont val="Arial"/>
        <family val="2"/>
      </rPr>
      <t>÷</t>
    </r>
    <r>
      <rPr>
        <b/>
        <sz val="10"/>
        <color indexed="12"/>
        <rFont val="Arial"/>
        <family val="2"/>
      </rPr>
      <t xml:space="preserve"> 12 mois)</t>
    </r>
  </si>
  <si>
    <t>Total des coûts au comptant (ligne 15 - ligne 8 - ligne 9)</t>
  </si>
  <si>
    <r>
      <t xml:space="preserve">Coût au comptant par mois (ligne 17 </t>
    </r>
    <r>
      <rPr>
        <b/>
        <sz val="10"/>
        <color indexed="10"/>
        <rFont val="Arial"/>
        <family val="2"/>
      </rPr>
      <t>÷</t>
    </r>
    <r>
      <rPr>
        <b/>
        <sz val="10"/>
        <color indexed="10"/>
        <rFont val="Arial"/>
        <family val="2"/>
      </rPr>
      <t xml:space="preserve"> 12 mois)</t>
    </r>
  </si>
  <si>
    <t>Avantage pour le locataire de louer un bâtiment</t>
  </si>
  <si>
    <t>Bénéfice accru tiré de l'utilisation du bâtiment</t>
  </si>
  <si>
    <t>Économies réalisées du fait de ne pas être propriétaire du bâtiment</t>
  </si>
  <si>
    <t>Manque à gagner sur ce que pourrait rapporter le même investisement
dans un autre bâtiment ou élément d'actif</t>
  </si>
  <si>
    <t>Coûts accrus associés à l'utilisation du bâtiment, loyer non inclus</t>
  </si>
  <si>
    <r>
      <t xml:space="preserve">Avantage net tiré de la location </t>
    </r>
    <r>
      <rPr>
        <b/>
        <sz val="9"/>
        <color indexed="9"/>
        <rFont val="Arial"/>
        <family val="2"/>
      </rPr>
      <t>( ligne 1 + ligne 2 - ligne 3 - ligne 4 )</t>
    </r>
  </si>
  <si>
    <t>Exemples d'entreposage de foin</t>
  </si>
  <si>
    <t>Ligne 1 – le locataire s'attend à un bénéfice accru du fait que le foin 
entreposé donne une meilleure qualité de fourrage</t>
  </si>
  <si>
    <r>
      <t xml:space="preserve">Ligne 2 – en n'étant pas propriétaire du bâtiment, le locataire économise
3 920 $ (voir ligne 15 du </t>
    </r>
    <r>
      <rPr>
        <i/>
        <sz val="10"/>
        <rFont val="Arial"/>
        <family val="2"/>
      </rPr>
      <t>tableau 13)</t>
    </r>
  </si>
  <si>
    <t>Ligne 3 – le locataire ne subirait aucun manque à gagner</t>
  </si>
  <si>
    <t>Ligne 4 – les frais de déplacement pour aller entreposer et aller chercher
le foin</t>
  </si>
  <si>
    <t>Calculatrice pour location d'un bâtiment</t>
  </si>
  <si>
    <t>chef de programme, Finances et structures d'entreprise</t>
  </si>
  <si>
    <t>MAAARO, Guelph</t>
  </si>
  <si>
    <t>Dévelopé par Rob Gamble,</t>
  </si>
  <si>
    <t>base afin d'établir un taux équitable pour le loyer.</t>
  </si>
  <si>
    <r>
      <t xml:space="preserve">La </t>
    </r>
    <r>
      <rPr>
        <b/>
        <sz val="10"/>
        <color indexed="9"/>
        <rFont val="Times New Roman"/>
        <family val="1"/>
      </rPr>
      <t xml:space="preserve">Calculatrice pour location d'un bâtiment </t>
    </r>
    <r>
      <rPr>
        <sz val="10"/>
        <color indexed="9"/>
        <rFont val="Times New Roman"/>
        <family val="1"/>
      </rPr>
      <t>pourrait servir à faciliter l'estimation des coûts liés à la propriété et aussi comme</t>
    </r>
  </si>
  <si>
    <t>Menu de la calculatrice pour location d'un bâtiment</t>
  </si>
  <si>
    <t>courriel: rob.gamble@omafra.gov.on.ca</t>
  </si>
  <si>
    <t xml:space="preserve"> </t>
  </si>
  <si>
    <t>Moyenne provincial en 2000</t>
  </si>
  <si>
    <t>Nombre de réponses</t>
  </si>
  <si>
    <t>Unité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</si>
</sst>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_(* #,##0_);_(* \(#,##0\);_(* &quot;-&quot;?_);_(@_)"/>
    <numFmt numFmtId="169" formatCode="mmmm\ d\,\ yyyy"/>
    <numFmt numFmtId="170" formatCode="#,##0\ [$$-C0C]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43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9"/>
      <color indexed="9"/>
      <name val="Arial"/>
      <family val="2"/>
    </font>
    <font>
      <sz val="12"/>
      <color indexed="9"/>
      <name val="CG Times"/>
      <family val="1"/>
    </font>
    <font>
      <sz val="10"/>
      <name val="CG Times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6" fontId="4" fillId="0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166" fontId="0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7" fontId="4" fillId="0" borderId="10" xfId="57" applyNumberFormat="1" applyFont="1" applyFill="1" applyBorder="1" applyAlignment="1">
      <alignment/>
    </xf>
    <xf numFmtId="168" fontId="0" fillId="0" borderId="10" xfId="0" applyNumberFormat="1" applyFill="1" applyBorder="1" applyAlignment="1">
      <alignment/>
    </xf>
    <xf numFmtId="167" fontId="0" fillId="0" borderId="10" xfId="57" applyNumberFormat="1" applyFont="1" applyFill="1" applyBorder="1" applyAlignment="1">
      <alignment/>
    </xf>
    <xf numFmtId="167" fontId="2" fillId="0" borderId="10" xfId="57" applyNumberFormat="1" applyFont="1" applyFill="1" applyBorder="1" applyAlignment="1">
      <alignment/>
    </xf>
    <xf numFmtId="9" fontId="4" fillId="0" borderId="10" xfId="57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11" fillId="33" borderId="13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69" fontId="13" fillId="0" borderId="0" xfId="0" applyNumberFormat="1" applyFont="1" applyAlignment="1">
      <alignment horizontal="left"/>
    </xf>
    <xf numFmtId="0" fontId="12" fillId="34" borderId="0" xfId="0" applyFont="1" applyFill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66" fontId="19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66" fontId="21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 quotePrefix="1">
      <alignment horizontal="center"/>
    </xf>
    <xf numFmtId="0" fontId="23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23" fillId="34" borderId="12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0" fillId="0" borderId="0" xfId="0" applyAlignment="1" quotePrefix="1">
      <alignment/>
    </xf>
    <xf numFmtId="170" fontId="0" fillId="0" borderId="10" xfId="0" applyNumberFormat="1" applyBorder="1" applyAlignment="1">
      <alignment/>
    </xf>
    <xf numFmtId="170" fontId="2" fillId="0" borderId="10" xfId="44" applyNumberFormat="1" applyFont="1" applyFill="1" applyBorder="1" applyAlignment="1">
      <alignment/>
    </xf>
    <xf numFmtId="0" fontId="0" fillId="0" borderId="12" xfId="0" applyFill="1" applyBorder="1" applyAlignment="1">
      <alignment wrapText="1"/>
    </xf>
    <xf numFmtId="170" fontId="19" fillId="0" borderId="10" xfId="44" applyNumberFormat="1" applyFont="1" applyFill="1" applyBorder="1" applyAlignment="1">
      <alignment/>
    </xf>
    <xf numFmtId="170" fontId="21" fillId="0" borderId="10" xfId="44" applyNumberFormat="1" applyFont="1" applyFill="1" applyBorder="1" applyAlignment="1">
      <alignment/>
    </xf>
    <xf numFmtId="170" fontId="7" fillId="33" borderId="10" xfId="44" applyNumberFormat="1" applyFont="1" applyFill="1" applyBorder="1" applyAlignment="1">
      <alignment/>
    </xf>
    <xf numFmtId="0" fontId="0" fillId="0" borderId="0" xfId="0" applyAlignment="1">
      <alignment wrapText="1"/>
    </xf>
    <xf numFmtId="0" fontId="6" fillId="34" borderId="0" xfId="0" applyFont="1" applyFill="1" applyAlignment="1">
      <alignment horizontal="left"/>
    </xf>
    <xf numFmtId="0" fontId="8" fillId="33" borderId="14" xfId="0" applyFont="1" applyFill="1" applyBorder="1" applyAlignment="1">
      <alignment/>
    </xf>
    <xf numFmtId="0" fontId="8" fillId="33" borderId="12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3</xdr:row>
      <xdr:rowOff>161925</xdr:rowOff>
    </xdr:from>
    <xdr:to>
      <xdr:col>1</xdr:col>
      <xdr:colOff>2324100</xdr:colOff>
      <xdr:row>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13725" b="22549"/>
        <a:stretch>
          <a:fillRect/>
        </a:stretch>
      </xdr:blipFill>
      <xdr:spPr>
        <a:xfrm>
          <a:off x="3971925" y="714375"/>
          <a:ext cx="1733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2952750</xdr:colOff>
      <xdr:row>10</xdr:row>
      <xdr:rowOff>95250</xdr:rowOff>
    </xdr:to>
    <xdr:pic>
      <xdr:nvPicPr>
        <xdr:cNvPr id="2" name="Picture 11" descr="MAARO_f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295400"/>
          <a:ext cx="2933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46.28125" style="0" customWidth="1"/>
  </cols>
  <sheetData>
    <row r="1" spans="1:7" ht="23.25">
      <c r="A1" s="73" t="s">
        <v>68</v>
      </c>
      <c r="B1" s="32"/>
      <c r="C1" s="5"/>
      <c r="D1" s="5"/>
      <c r="E1" s="5"/>
      <c r="F1" s="5"/>
      <c r="G1" s="5"/>
    </row>
    <row r="2" ht="7.5" customHeight="1" thickBot="1"/>
    <row r="3" ht="12.75">
      <c r="A3" s="33"/>
    </row>
    <row r="4" ht="12.75">
      <c r="A4" s="34"/>
    </row>
    <row r="5" ht="12.75">
      <c r="A5" s="34"/>
    </row>
    <row r="6" ht="12.75">
      <c r="A6" s="34"/>
    </row>
    <row r="7" ht="12.75">
      <c r="A7" s="34"/>
    </row>
    <row r="8" ht="12.75">
      <c r="A8" s="34"/>
    </row>
    <row r="9" ht="12.75">
      <c r="A9" s="34"/>
    </row>
    <row r="10" ht="12.75">
      <c r="A10" s="34"/>
    </row>
    <row r="11" ht="12.75">
      <c r="A11" s="34"/>
    </row>
    <row r="12" ht="13.5" thickBot="1">
      <c r="A12" s="35"/>
    </row>
    <row r="13" ht="7.5" customHeight="1">
      <c r="A13" s="3"/>
    </row>
    <row r="14" spans="1:2" ht="12.75">
      <c r="A14" s="40" t="s">
        <v>67</v>
      </c>
      <c r="B14" s="36"/>
    </row>
    <row r="15" spans="1:2" ht="12.75">
      <c r="A15" s="41" t="s">
        <v>66</v>
      </c>
      <c r="B15" s="36"/>
    </row>
    <row r="16" spans="1:2" ht="12.75">
      <c r="A16" s="42"/>
      <c r="B16" s="37"/>
    </row>
    <row r="17" ht="9" customHeight="1"/>
    <row r="18" ht="12.75" customHeight="1">
      <c r="A18" s="38" t="s">
        <v>65</v>
      </c>
    </row>
    <row r="19" ht="12.75" customHeight="1">
      <c r="A19" s="39" t="s">
        <v>63</v>
      </c>
    </row>
    <row r="20" ht="12.75" customHeight="1">
      <c r="A20" s="39" t="s">
        <v>64</v>
      </c>
    </row>
    <row r="21" ht="12.75" customHeight="1">
      <c r="A21" s="39" t="s">
        <v>69</v>
      </c>
    </row>
    <row r="22" ht="12.75">
      <c r="A22" s="31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8"/>
  <sheetViews>
    <sheetView zoomScalePageLayoutView="0" workbookViewId="0" topLeftCell="A7">
      <selection activeCell="E27" sqref="E27"/>
    </sheetView>
  </sheetViews>
  <sheetFormatPr defaultColWidth="9.140625" defaultRowHeight="12.75"/>
  <cols>
    <col min="1" max="1" width="5.28125" style="0" customWidth="1"/>
    <col min="2" max="2" width="4.57421875" style="0" customWidth="1"/>
    <col min="3" max="3" width="62.421875" style="0" customWidth="1"/>
    <col min="4" max="4" width="9.7109375" style="0" customWidth="1"/>
    <col min="5" max="5" width="11.421875" style="0" customWidth="1"/>
    <col min="7" max="7" width="4.7109375" style="0" customWidth="1"/>
    <col min="8" max="8" width="63.57421875" style="0" customWidth="1"/>
  </cols>
  <sheetData>
    <row r="2" spans="2:5" ht="23.25">
      <c r="B2" s="28" t="s">
        <v>62</v>
      </c>
      <c r="C2" s="29"/>
      <c r="D2" s="29"/>
      <c r="E2" s="30"/>
    </row>
    <row r="3" spans="2:5" ht="26.25" customHeight="1">
      <c r="B3" s="22" t="s">
        <v>29</v>
      </c>
      <c r="C3" s="23"/>
      <c r="D3" s="24"/>
      <c r="E3" s="25" t="s">
        <v>28</v>
      </c>
    </row>
    <row r="4" spans="2:5" ht="12.75">
      <c r="B4" s="6">
        <v>1</v>
      </c>
      <c r="C4" s="7" t="s">
        <v>30</v>
      </c>
      <c r="D4" s="8">
        <v>40000</v>
      </c>
      <c r="E4" s="7"/>
    </row>
    <row r="5" spans="2:5" ht="12.75">
      <c r="B5" s="6">
        <v>2</v>
      </c>
      <c r="C5" s="7" t="s">
        <v>31</v>
      </c>
      <c r="D5" s="9">
        <v>20</v>
      </c>
      <c r="E5" s="7" t="s">
        <v>33</v>
      </c>
    </row>
    <row r="6" spans="2:5" ht="12.75">
      <c r="B6" s="6">
        <v>3</v>
      </c>
      <c r="C6" s="7" t="s">
        <v>32</v>
      </c>
      <c r="D6" s="9">
        <v>13</v>
      </c>
      <c r="E6" s="7" t="s">
        <v>33</v>
      </c>
    </row>
    <row r="7" spans="2:5" ht="12.75">
      <c r="B7" s="6">
        <v>4</v>
      </c>
      <c r="C7" s="7" t="s">
        <v>34</v>
      </c>
      <c r="D7" s="7">
        <f>D5-D6</f>
        <v>7</v>
      </c>
      <c r="E7" s="7" t="s">
        <v>33</v>
      </c>
    </row>
    <row r="8" spans="2:5" ht="12.75">
      <c r="B8" s="6">
        <v>5</v>
      </c>
      <c r="C8" s="10" t="s">
        <v>35</v>
      </c>
      <c r="D8" s="11">
        <f>D4*D7/D5</f>
        <v>14000</v>
      </c>
      <c r="E8" s="7"/>
    </row>
    <row r="9" spans="2:5" ht="12.75">
      <c r="B9" s="6">
        <v>6</v>
      </c>
      <c r="C9" s="7" t="s">
        <v>36</v>
      </c>
      <c r="D9" s="8">
        <v>0</v>
      </c>
      <c r="E9" s="12"/>
    </row>
    <row r="10" spans="2:5" ht="12.75">
      <c r="B10" s="6">
        <v>7</v>
      </c>
      <c r="C10" s="7" t="s">
        <v>37</v>
      </c>
      <c r="D10" s="13">
        <v>0.07</v>
      </c>
      <c r="E10" s="14">
        <f>D9*D10</f>
        <v>0</v>
      </c>
    </row>
    <row r="11" spans="2:5" ht="12.75">
      <c r="B11" s="6">
        <v>8</v>
      </c>
      <c r="C11" s="7" t="s">
        <v>38</v>
      </c>
      <c r="D11" s="15">
        <f>1/D5</f>
        <v>0.05</v>
      </c>
      <c r="E11" s="14">
        <f>D4*D11</f>
        <v>2000</v>
      </c>
    </row>
    <row r="12" spans="2:5" ht="12.75">
      <c r="B12" s="6">
        <v>9</v>
      </c>
      <c r="C12" s="7" t="s">
        <v>39</v>
      </c>
      <c r="D12" s="13">
        <v>0.04</v>
      </c>
      <c r="E12" s="14">
        <f>D12*$D$8</f>
        <v>560</v>
      </c>
    </row>
    <row r="13" spans="2:5" ht="12.75">
      <c r="B13" s="6">
        <v>10</v>
      </c>
      <c r="C13" s="7" t="s">
        <v>40</v>
      </c>
      <c r="D13" s="13">
        <v>0.01</v>
      </c>
      <c r="E13" s="14">
        <f>D13*$D$8</f>
        <v>140</v>
      </c>
    </row>
    <row r="14" spans="2:5" ht="12.75">
      <c r="B14" s="6">
        <v>11</v>
      </c>
      <c r="C14" s="12" t="s">
        <v>41</v>
      </c>
      <c r="D14" s="16"/>
      <c r="E14" s="67">
        <f>SUM(E10:E13)</f>
        <v>2700</v>
      </c>
    </row>
    <row r="15" spans="2:5" ht="12.75">
      <c r="B15" s="26" t="s">
        <v>42</v>
      </c>
      <c r="C15" s="23"/>
      <c r="D15" s="27"/>
      <c r="E15" s="27"/>
    </row>
    <row r="16" spans="2:5" ht="12.75">
      <c r="B16" s="6">
        <v>12</v>
      </c>
      <c r="C16" s="7" t="s">
        <v>43</v>
      </c>
      <c r="D16" s="17">
        <v>0.02</v>
      </c>
      <c r="E16" s="18">
        <f>D16*D4</f>
        <v>800</v>
      </c>
    </row>
    <row r="17" spans="2:5" ht="12.75">
      <c r="B17" s="6">
        <v>13</v>
      </c>
      <c r="C17" s="7" t="s">
        <v>44</v>
      </c>
      <c r="D17" s="9"/>
      <c r="E17" s="9">
        <v>0</v>
      </c>
    </row>
    <row r="18" spans="2:5" ht="12.75">
      <c r="B18" s="6">
        <v>14</v>
      </c>
      <c r="C18" s="19" t="s">
        <v>45</v>
      </c>
      <c r="D18" s="9"/>
      <c r="E18" s="67">
        <f>SUM(E16:E17)</f>
        <v>800</v>
      </c>
    </row>
    <row r="19" spans="2:5" ht="12.75">
      <c r="B19" s="22" t="s">
        <v>46</v>
      </c>
      <c r="C19" s="23"/>
      <c r="D19" s="24"/>
      <c r="E19" s="24"/>
    </row>
    <row r="20" spans="2:5" ht="12.75">
      <c r="B20" s="49">
        <v>15</v>
      </c>
      <c r="C20" s="50" t="s">
        <v>47</v>
      </c>
      <c r="D20" s="51"/>
      <c r="E20" s="69">
        <f>E14+E16+E17</f>
        <v>3500</v>
      </c>
    </row>
    <row r="21" spans="2:5" ht="12.75">
      <c r="B21" s="49">
        <v>16</v>
      </c>
      <c r="C21" s="50" t="s">
        <v>48</v>
      </c>
      <c r="D21" s="9"/>
      <c r="E21" s="69">
        <f>E20/12</f>
        <v>291.6666666666667</v>
      </c>
    </row>
    <row r="22" spans="2:5" ht="12.75">
      <c r="B22" s="52">
        <v>17</v>
      </c>
      <c r="C22" s="53" t="s">
        <v>49</v>
      </c>
      <c r="D22" s="54"/>
      <c r="E22" s="70">
        <f>E20-E11-E12</f>
        <v>940</v>
      </c>
    </row>
    <row r="23" spans="2:5" ht="12.75">
      <c r="B23" s="52">
        <v>18</v>
      </c>
      <c r="C23" s="53" t="s">
        <v>50</v>
      </c>
      <c r="D23" s="55"/>
      <c r="E23" s="70">
        <f>E22/12</f>
        <v>78.33333333333333</v>
      </c>
    </row>
    <row r="24" spans="2:5" ht="12.75">
      <c r="B24" s="5"/>
      <c r="C24" s="5"/>
      <c r="D24" s="5"/>
      <c r="E24" s="5"/>
    </row>
    <row r="25" spans="2:4" ht="12.75">
      <c r="B25" s="2"/>
      <c r="C25" s="3"/>
      <c r="D25" s="3"/>
    </row>
    <row r="26" spans="2:5" ht="18">
      <c r="B26" s="43" t="s">
        <v>51</v>
      </c>
      <c r="C26" s="44"/>
      <c r="D26" s="45"/>
      <c r="E26" s="46"/>
    </row>
    <row r="27" spans="2:5" ht="12.75">
      <c r="B27" s="7">
        <v>1</v>
      </c>
      <c r="C27" s="20" t="s">
        <v>52</v>
      </c>
      <c r="D27" s="3"/>
      <c r="E27" s="11">
        <v>1000</v>
      </c>
    </row>
    <row r="28" spans="2:5" ht="12.75">
      <c r="B28" s="7">
        <v>2</v>
      </c>
      <c r="C28" s="20" t="s">
        <v>53</v>
      </c>
      <c r="D28" s="21"/>
      <c r="E28" s="11">
        <v>3920</v>
      </c>
    </row>
    <row r="29" spans="2:5" ht="25.5">
      <c r="B29" s="7">
        <v>3</v>
      </c>
      <c r="C29" s="68" t="s">
        <v>54</v>
      </c>
      <c r="D29" s="3"/>
      <c r="E29" s="11">
        <v>0</v>
      </c>
    </row>
    <row r="30" spans="2:5" ht="12.75">
      <c r="B30" s="7">
        <v>4</v>
      </c>
      <c r="C30" s="20" t="s">
        <v>55</v>
      </c>
      <c r="D30" s="21"/>
      <c r="E30" s="11">
        <v>600</v>
      </c>
    </row>
    <row r="31" spans="2:5" ht="12.75">
      <c r="B31" s="26" t="s">
        <v>56</v>
      </c>
      <c r="C31" s="47"/>
      <c r="D31" s="48"/>
      <c r="E31" s="71">
        <f>E27+E28-E29-E30</f>
        <v>4320</v>
      </c>
    </row>
    <row r="34" ht="12.75">
      <c r="C34" s="4" t="s">
        <v>57</v>
      </c>
    </row>
    <row r="35" ht="25.5">
      <c r="C35" s="72" t="s">
        <v>58</v>
      </c>
    </row>
    <row r="36" ht="28.5" customHeight="1">
      <c r="C36" s="72" t="s">
        <v>59</v>
      </c>
    </row>
    <row r="37" ht="12.75">
      <c r="C37" t="s">
        <v>60</v>
      </c>
    </row>
    <row r="38" ht="25.5">
      <c r="C38" s="72" t="s">
        <v>61</v>
      </c>
    </row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E1">
      <selection activeCell="M13" sqref="M13"/>
    </sheetView>
  </sheetViews>
  <sheetFormatPr defaultColWidth="9.140625" defaultRowHeight="12.75"/>
  <cols>
    <col min="1" max="1" width="15.421875" style="0" customWidth="1"/>
    <col min="2" max="2" width="30.140625" style="0" customWidth="1"/>
    <col min="3" max="3" width="16.28125" style="0" customWidth="1"/>
    <col min="4" max="4" width="23.00390625" style="0" customWidth="1"/>
    <col min="5" max="5" width="6.00390625" style="0" customWidth="1"/>
    <col min="6" max="6" width="37.00390625" style="0" customWidth="1"/>
    <col min="8" max="11" width="11.7109375" style="0" customWidth="1"/>
  </cols>
  <sheetData>
    <row r="3" spans="2:11" ht="30.75" customHeight="1">
      <c r="B3" s="58" t="s">
        <v>10</v>
      </c>
      <c r="C3" s="59"/>
      <c r="D3" s="59"/>
      <c r="F3" s="61" t="s">
        <v>18</v>
      </c>
      <c r="G3" s="62"/>
      <c r="H3" s="62"/>
      <c r="I3" s="62"/>
      <c r="J3" s="62"/>
      <c r="K3" s="63"/>
    </row>
    <row r="4" spans="2:11" ht="38.25">
      <c r="B4" s="60" t="s">
        <v>11</v>
      </c>
      <c r="C4" s="60" t="s">
        <v>13</v>
      </c>
      <c r="D4" s="60" t="s">
        <v>14</v>
      </c>
      <c r="F4" s="27"/>
      <c r="G4" s="27" t="s">
        <v>73</v>
      </c>
      <c r="H4" s="64" t="s">
        <v>72</v>
      </c>
      <c r="I4" s="64" t="s">
        <v>71</v>
      </c>
      <c r="J4" s="75" t="s">
        <v>8</v>
      </c>
      <c r="K4" s="74"/>
    </row>
    <row r="5" spans="2:11" ht="12.75">
      <c r="B5" s="1" t="s">
        <v>12</v>
      </c>
      <c r="C5" s="56" t="s">
        <v>0</v>
      </c>
      <c r="D5" s="56" t="s">
        <v>1</v>
      </c>
      <c r="F5" s="1"/>
      <c r="G5" s="1"/>
      <c r="H5" s="1"/>
      <c r="I5" s="1"/>
      <c r="J5" s="1" t="s">
        <v>26</v>
      </c>
      <c r="K5" s="1" t="s">
        <v>27</v>
      </c>
    </row>
    <row r="6" spans="2:11" ht="12.75">
      <c r="B6" s="1" t="s">
        <v>15</v>
      </c>
      <c r="C6" s="57" t="s">
        <v>7</v>
      </c>
      <c r="D6" s="56" t="s">
        <v>2</v>
      </c>
      <c r="F6" s="1" t="s">
        <v>19</v>
      </c>
      <c r="G6" s="1" t="s">
        <v>20</v>
      </c>
      <c r="H6" s="1">
        <v>28</v>
      </c>
      <c r="I6" s="66">
        <v>44</v>
      </c>
      <c r="J6" s="66">
        <v>33</v>
      </c>
      <c r="K6" s="66">
        <v>60</v>
      </c>
    </row>
    <row r="7" spans="2:11" ht="12.75">
      <c r="B7" s="1" t="s">
        <v>16</v>
      </c>
      <c r="C7" s="56" t="s">
        <v>3</v>
      </c>
      <c r="D7" s="56" t="s">
        <v>4</v>
      </c>
      <c r="F7" s="1" t="s">
        <v>21</v>
      </c>
      <c r="G7" s="1" t="s">
        <v>20</v>
      </c>
      <c r="H7" s="1">
        <v>19</v>
      </c>
      <c r="I7" s="66">
        <v>48</v>
      </c>
      <c r="J7" s="66">
        <v>37</v>
      </c>
      <c r="K7" s="66">
        <v>60</v>
      </c>
    </row>
    <row r="8" spans="2:11" ht="12.75">
      <c r="B8" s="1" t="s">
        <v>17</v>
      </c>
      <c r="C8" s="56" t="s">
        <v>5</v>
      </c>
      <c r="D8" s="56" t="s">
        <v>6</v>
      </c>
      <c r="F8" s="1" t="s">
        <v>22</v>
      </c>
      <c r="G8" s="1" t="s">
        <v>20</v>
      </c>
      <c r="H8" s="1">
        <v>34</v>
      </c>
      <c r="I8" s="66">
        <v>82</v>
      </c>
      <c r="J8" s="66">
        <v>55</v>
      </c>
      <c r="K8" s="66">
        <v>121</v>
      </c>
    </row>
    <row r="9" spans="6:11" ht="12.75">
      <c r="F9" s="1" t="s">
        <v>23</v>
      </c>
      <c r="G9" s="1" t="s">
        <v>9</v>
      </c>
      <c r="H9" s="1">
        <v>4</v>
      </c>
      <c r="I9" s="66">
        <v>7</v>
      </c>
      <c r="J9" s="66">
        <v>6</v>
      </c>
      <c r="K9" s="66">
        <v>8</v>
      </c>
    </row>
    <row r="10" spans="6:11" ht="12.75">
      <c r="F10" s="1"/>
      <c r="G10" s="1" t="s">
        <v>20</v>
      </c>
      <c r="H10" s="1">
        <v>3</v>
      </c>
      <c r="I10" s="66">
        <v>167</v>
      </c>
      <c r="J10" s="66">
        <v>115</v>
      </c>
      <c r="K10" s="66">
        <v>220</v>
      </c>
    </row>
    <row r="11" spans="6:12" ht="12.75">
      <c r="F11" s="1" t="s">
        <v>24</v>
      </c>
      <c r="G11" s="1" t="s">
        <v>9</v>
      </c>
      <c r="H11" s="1">
        <v>9</v>
      </c>
      <c r="I11" s="66">
        <v>8</v>
      </c>
      <c r="J11" s="66">
        <v>5</v>
      </c>
      <c r="K11" s="66">
        <v>10</v>
      </c>
      <c r="L11" t="s">
        <v>70</v>
      </c>
    </row>
    <row r="12" spans="6:11" ht="12.75">
      <c r="F12" s="1"/>
      <c r="G12" s="1" t="s">
        <v>20</v>
      </c>
      <c r="H12" s="1">
        <v>15</v>
      </c>
      <c r="I12" s="66">
        <v>98</v>
      </c>
      <c r="J12" s="66">
        <v>61</v>
      </c>
      <c r="K12" s="66">
        <v>135</v>
      </c>
    </row>
    <row r="13" spans="1:11" ht="12.75">
      <c r="A13" s="65"/>
      <c r="F13" s="1" t="s">
        <v>25</v>
      </c>
      <c r="G13" s="1" t="s">
        <v>20</v>
      </c>
      <c r="H13" s="1">
        <v>3</v>
      </c>
      <c r="I13" s="66">
        <v>110</v>
      </c>
      <c r="J13" s="66"/>
      <c r="K13" s="66"/>
    </row>
    <row r="14" ht="12.75">
      <c r="B14" s="65"/>
    </row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Gamble</dc:creator>
  <cp:keywords/>
  <dc:description/>
  <cp:lastModifiedBy>Bauman, Jamie (OMAFRA)</cp:lastModifiedBy>
  <dcterms:created xsi:type="dcterms:W3CDTF">2001-08-02T18:08:16Z</dcterms:created>
  <dcterms:modified xsi:type="dcterms:W3CDTF">2015-12-04T19:25:10Z</dcterms:modified>
  <cp:category/>
  <cp:version/>
  <cp:contentType/>
  <cp:contentStatus/>
</cp:coreProperties>
</file>