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Publications/CropBudgets/2026/"/>
    </mc:Choice>
  </mc:AlternateContent>
  <xr:revisionPtr revIDLastSave="0" documentId="8_{8926E437-DE33-41DB-88F2-A4EF0E0904A8}" xr6:coauthVersionLast="47" xr6:coauthVersionMax="47" xr10:uidLastSave="{00000000-0000-0000-0000-000000000000}"/>
  <bookViews>
    <workbookView xWindow="-110" yWindow="-110" windowWidth="19420" windowHeight="10300" xr2:uid="{46C5B1F5-86F1-435B-9F5D-1102F64A70E9}"/>
  </bookViews>
  <sheets>
    <sheet name="Summary" sheetId="1" r:id="rId1"/>
    <sheet name="Sommaire" sheetId="2" r:id="rId2"/>
    <sheet name="SummaryCustomRates" sheetId="3" r:id="rId3"/>
    <sheet name="SommaireCWS" sheetId="4" r:id="rId4"/>
  </sheets>
  <externalReferences>
    <externalReference r:id="rId5"/>
    <externalReference r:id="rId6"/>
  </externalReferences>
  <definedNames>
    <definedName name="acuron">[1]Inputs!$B$116</definedName>
    <definedName name="aim">[1]Inputs!$B$110</definedName>
    <definedName name="allegro">[1]Inputs!$B$121</definedName>
    <definedName name="ammsulp">[1]Inputs!$G$17</definedName>
    <definedName name="anhyd">[1]Inputs!$G$10</definedName>
    <definedName name="assist">[1]Inputs!$B$96</definedName>
    <definedName name="assure">[1]Inputs!$B$114</definedName>
    <definedName name="atrazine">[1]Inputs!$B$124</definedName>
    <definedName name="bale">[1]CustomAllo!$AY$37</definedName>
    <definedName name="bale_haul">[1]CustomAllo!$AY$48</definedName>
    <definedName name="bale_store">[1]CustomAllo!$AY$51</definedName>
    <definedName name="bale_straw">[1]CustomAllo!$AY$41</definedName>
    <definedName name="basa_forte">[1]Inputs!$B$94</definedName>
    <definedName name="Basagran">[1]Inputs!$B$93</definedName>
    <definedName name="bean_comb">[1]CustomAllo!$AY$33</definedName>
    <definedName name="bean_conv">[1]CustomAllo!$AY$31</definedName>
    <definedName name="bean_pull">[1]CustomAllo!$AY$32</definedName>
    <definedName name="brillion">[1]CustomAllo!$AY$23</definedName>
    <definedName name="Buctril">[1]Inputs!$B$91</definedName>
    <definedName name="buggy">[1]CustomAllo!$AY$36</definedName>
    <definedName name="callisto">[1]Inputs!$B$104</definedName>
    <definedName name="canola_comb">[1]CustomAllo!$AY$30</definedName>
    <definedName name="catcnt">[2]Implements!$H$2</definedName>
    <definedName name="cereal_comb">[1]CustomAllo!$AY$29</definedName>
    <definedName name="cereal_conv">[1]CustomAllo!$AY$20</definedName>
    <definedName name="cereal_notill">[1]CustomAllo!$AY$21</definedName>
    <definedName name="chisel">[1]CustomAllo!$AY$7</definedName>
    <definedName name="cleansweep">[1]Inputs!$B$99</definedName>
    <definedName name="conquest">[1]Inputs!$B$120</definedName>
    <definedName name="coragen">[1]Inputs!$B$117</definedName>
    <definedName name="corn_comb">[1]CustomAllo!$AY$27</definedName>
    <definedName name="corn_conv">[1]CustomAllo!$AY$14</definedName>
    <definedName name="corn_fert">[1]CustomAllo!$AY$15</definedName>
    <definedName name="corn_fertapp">[1]CustomAllo!$AY$25</definedName>
    <definedName name="corn_min">[1]CustomAllo!$AY$16</definedName>
    <definedName name="corn_notill">[1]CustomAllo!$AY$17</definedName>
    <definedName name="cult">[1]CustomAllo!$AY$8</definedName>
    <definedName name="cult_row">[1]CustomAllo!$AY$10</definedName>
    <definedName name="cult_second">[1]CustomAllo!$AY$9</definedName>
    <definedName name="direct">[1]CustomAllo!$AY$22</definedName>
    <definedName name="disc">[1]CustomAllo!$AY$5</definedName>
    <definedName name="disc_prim">[1]CustomAllo!$AY$4</definedName>
    <definedName name="discount">[1]Inputs!$M$6</definedName>
    <definedName name="dry_corn">[1]Inputs!$E$53</definedName>
    <definedName name="dry_soy">[1]Inputs!$E$52</definedName>
    <definedName name="Dual">[1]Inputs!$B$89</definedName>
    <definedName name="eff_field">[1]Fuel!$B$4</definedName>
    <definedName name="Embutox">[1]Inputs!$B$97</definedName>
    <definedName name="eragon">[1]Inputs!$B$123</definedName>
    <definedName name="fert03">[1]CustomAllo!$AY$24</definedName>
    <definedName name="fuel">[1]Inputs!$G$18</definedName>
    <definedName name="fuel04">[1]Fuel!$B$3</definedName>
    <definedName name="fuel05">[1]Fuel!$B$2</definedName>
    <definedName name="Halex">[1]Inputs!$B$119</definedName>
    <definedName name="harrows">[1]CustomAllo!$AY$11</definedName>
    <definedName name="haylage_chop">[1]CustomAllo!$AY$54</definedName>
    <definedName name="haylage_haul">[1]CustomAllo!$AY$55</definedName>
    <definedName name="headline">[1]Inputs!$B$106</definedName>
    <definedName name="hemp_comb">[1]CustomAllo!$AY$34</definedName>
    <definedName name="herb_index">[1]Inputs!$B$101</definedName>
    <definedName name="hoe">[1]CustomAllo!$AY$12</definedName>
    <definedName name="HTML1_1" hidden="1">"[HIST95.XLS]Sheet2!$A$2:$G$17"</definedName>
    <definedName name="HTML1_10" hidden="1">""</definedName>
    <definedName name="HTML1_11" hidden="1">1</definedName>
    <definedName name="HTML1_12" hidden="1">"D:\Omafra\english\stats\crops\wwheat.html"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"[HIST95.XLS]Sheet2!$A$164:$G$179"</definedName>
    <definedName name="HTML10_10" hidden="1">""</definedName>
    <definedName name="HTML10_11" hidden="1">1</definedName>
    <definedName name="HTML10_12" hidden="1">"D:\Omafra\english\stats\crops\MyHTML.htm"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"[HIST95.XLS]Sheet2!$A$182:$G$197"</definedName>
    <definedName name="HTML11_10" hidden="1">""</definedName>
    <definedName name="HTML11_11" hidden="1">1</definedName>
    <definedName name="HTML11_12" hidden="1">"D:\Omafra\english\stats\crops\MyHTML.htm"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"[HIST95.XLS]Sheet2!$A$200:$G$215"</definedName>
    <definedName name="HTML12_10" hidden="1">""</definedName>
    <definedName name="HTML12_11" hidden="1">1</definedName>
    <definedName name="HTML12_12" hidden="1">"D:\Omafra\english\stats\crops\MyHTML.htm"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"[HIST95.XLS]Sheet2!$A$218:$G$233"</definedName>
    <definedName name="HTML13_10" hidden="1">""</definedName>
    <definedName name="HTML13_11" hidden="1">1</definedName>
    <definedName name="HTML13_12" hidden="1">"D:\Omafra\english\stats\crops\MyHTML.htm"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"[HIST95.XLS]Sheet2!$A$236:$G$251"</definedName>
    <definedName name="HTML14_10" hidden="1">""</definedName>
    <definedName name="HTML14_11" hidden="1">1</definedName>
    <definedName name="HTML14_12" hidden="1">"D:\Omafra\english\stats\crops\MyHTML.htm"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"[history.xls]Sheet2!$A$2:$G$17"</definedName>
    <definedName name="HTML15_10" hidden="1">""</definedName>
    <definedName name="HTML15_11" hidden="1">1</definedName>
    <definedName name="HTML15_12" hidden="1">"H:\STATS\Omafra\english\stats\crops\w.html"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"[history.xls]Sheet2!$A$56:$G$71"</definedName>
    <definedName name="HTML16_10" hidden="1">""</definedName>
    <definedName name="HTML16_11" hidden="1">1</definedName>
    <definedName name="HTML16_12" hidden="1">"H:\STATS\Omafra\english\stats\crops\r.html"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2_1" hidden="1">"[HIST95.XLS]Sheet2!$A$20:$G$35"</definedName>
    <definedName name="HTML2_10" hidden="1">""</definedName>
    <definedName name="HTML2_11" hidden="1">1</definedName>
    <definedName name="HTML2_12" hidden="1">"D:\Omafra\english\stats\crops\x.html"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"[HIST95.XLS]Sheet2!$A$38:$G$53"</definedName>
    <definedName name="HTML3_10" hidden="1">""</definedName>
    <definedName name="HTML3_11" hidden="1">1</definedName>
    <definedName name="HTML3_12" hidden="1">"D:\Omafra\english\stats\crops\x.html"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"[HIST95.XLS]Sheet2!$A$56:$G$71"</definedName>
    <definedName name="HTML4_10" hidden="1">""</definedName>
    <definedName name="HTML4_11" hidden="1">1</definedName>
    <definedName name="HTML4_12" hidden="1">"D:\Omafra\english\stats\crops\x"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"[HIST95.XLS]Sheet2!$A$74:$G$89"</definedName>
    <definedName name="HTML5_10" hidden="1">""</definedName>
    <definedName name="HTML5_11" hidden="1">1</definedName>
    <definedName name="HTML5_12" hidden="1">"D:\Omafra\english\stats\crops\MyHTML.htm"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"[HIST95.XLS]Sheet2!$A$92:$G$107"</definedName>
    <definedName name="HTML6_10" hidden="1">""</definedName>
    <definedName name="HTML6_11" hidden="1">1</definedName>
    <definedName name="HTML6_12" hidden="1">"D:\Omafra\english\stats\crops\MyHTML.htm"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"[HIST95.XLS]Sheet2!$A$110:$G$125"</definedName>
    <definedName name="HTML7_10" hidden="1">""</definedName>
    <definedName name="HTML7_11" hidden="1">1</definedName>
    <definedName name="HTML7_12" hidden="1">"D:\Omafra\english\stats\crops\MyHTML.htm"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"[HIST95.XLS]Sheet2!$A$128:$G$143"</definedName>
    <definedName name="HTML8_10" hidden="1">""</definedName>
    <definedName name="HTML8_11" hidden="1">1</definedName>
    <definedName name="HTML8_12" hidden="1">"D:\Omafra\english\stats\crops\MyHTML.htm"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"[HIST95.XLS]Sheet2!$A$146:$G$161"</definedName>
    <definedName name="HTML9_10" hidden="1">""</definedName>
    <definedName name="HTML9_11" hidden="1">1</definedName>
    <definedName name="HTML9_12" hidden="1">"D:\Omafra\english\stats\crops\MyHTML.htm"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16</definedName>
    <definedName name="impletabn">OFFSET([2]Implements!$B$10,0,0,[2]Implements!$I$2+1,[2]Implements!$AG$2)</definedName>
    <definedName name="implnames">OFFSET([1]Mach!$AE$10,0,0,[1]Mach!$K$2+1,1)</definedName>
    <definedName name="inflation">[1]Inputs!$E$2</definedName>
    <definedName name="k_fert">[1]Inputs!$I$14</definedName>
    <definedName name="lab_eff">[1]Fuel!$B$5</definedName>
    <definedName name="lagon">[1]Inputs!$B$126</definedName>
    <definedName name="lance">[1]Inputs!$B$109</definedName>
    <definedName name="land">[1]summaryPub60!$B$50</definedName>
    <definedName name="large_bale">[1]CustomAllo!$AY$38</definedName>
    <definedName name="large_rd">[1]CustomAllo!$AY$42</definedName>
    <definedName name="large_sq">[1]CustomAllo!$AY$50</definedName>
    <definedName name="liberty">[1]Inputs!$B$108</definedName>
    <definedName name="liquid">[1]Inputs!$G$15</definedName>
    <definedName name="mach_lab">[1]Fuel!$B$1</definedName>
    <definedName name="mach_lab06">[1]Fuel!$E$1</definedName>
    <definedName name="manipulator">[1]Inputs!$B$125</definedName>
    <definedName name="map">[1]Inputs!$G$12</definedName>
    <definedName name="Marksman">[1]Inputs!$B$90</definedName>
    <definedName name="matador">[1]Inputs!$B$102</definedName>
    <definedName name="MCPA">[1]Inputs!$B$88</definedName>
    <definedName name="n_fert">[1]Inputs!$I$11</definedName>
    <definedName name="op_int">[1]Inputs!$E$1</definedName>
    <definedName name="ovhd">[1]summaryPub60!$B$49</definedName>
    <definedName name="p_fert">[1]Inputs!$I$12</definedName>
    <definedName name="pack">[1]CustomAllo!$AY$13</definedName>
    <definedName name="plow">[1]CustomAllo!$AY$3</definedName>
    <definedName name="poncho">[1]Inputs!$B$98</definedName>
    <definedName name="potash">[1]Inputs!$G$14</definedName>
    <definedName name="primextra">[1]Inputs!$B$103</definedName>
    <definedName name="_xlnm.Print_Area" localSheetId="1">Sommaire!$A$1:$AJ$85</definedName>
    <definedName name="_xlnm.Print_Area" localSheetId="3">SommaireCWS!$A$1:$AJ$79</definedName>
    <definedName name="_xlnm.Print_Area" localSheetId="0">Summary!$A$1:$AJ$85</definedName>
    <definedName name="_xlnm.Print_Area" localSheetId="2">SummaryCustomRates!$A$1:$AJ$79</definedName>
    <definedName name="Print_Area_MI" localSheetId="1">#REF!</definedName>
    <definedName name="Print_Area_MI">#REF!</definedName>
    <definedName name="_xlnm.Print_Titles" localSheetId="1">Sommaire!$A:$A</definedName>
    <definedName name="_xlnm.Print_Titles" localSheetId="3">SommaireCWS!$A:$A</definedName>
    <definedName name="_xlnm.Print_Titles" localSheetId="0">Summary!$A:$A</definedName>
    <definedName name="_xlnm.Print_Titles" localSheetId="2">SummaryCustomRates!$A:$A</definedName>
    <definedName name="proline">[1]Inputs!$B$118</definedName>
    <definedName name="propulse">[1]Inputs!$B$122</definedName>
    <definedName name="prosaro">[1]Inputs!$B$111</definedName>
    <definedName name="prowl">[1]Inputs!$B$115</definedName>
    <definedName name="Pursuit">[1]Inputs!$B$92</definedName>
    <definedName name="rake">[1]CustomAllo!$AY$49</definedName>
    <definedName name="reflex">[1]Inputs!$B$95</definedName>
    <definedName name="rock">[1]CustomAllo!$AY$46</definedName>
    <definedName name="RR">[1]Inputs!$B$87</definedName>
    <definedName name="select">[1]Inputs!$B$100</definedName>
    <definedName name="silage_harv">[1]CustomAllo!$AY$43</definedName>
    <definedName name="silage_haul">[1]CustomAllo!$AY$44</definedName>
    <definedName name="silagebag">[1]CustomAllo!$AY$52</definedName>
    <definedName name="soy_comb">[1]CustomAllo!$AY$28</definedName>
    <definedName name="soy_conv">[1]CustomAllo!$AY$18</definedName>
    <definedName name="soy_notill">[1]CustomAllo!$AY$19</definedName>
    <definedName name="spray03">[1]CustomAllo!$AY$26</definedName>
    <definedName name="storage">[1]Inputs!$E$54</definedName>
    <definedName name="straw_perbale">[1]CustomAllo!$AY$53</definedName>
    <definedName name="swath">[1]CustomAllo!$AY$47</definedName>
    <definedName name="tilt">[1]Inputs!$B$105</definedName>
    <definedName name="triple">[1]Inputs!$G$16</definedName>
    <definedName name="truck">[1]CustomAllo!$AY$35</definedName>
    <definedName name="twine_bale">[1]CustomAllo!$AY$45</definedName>
    <definedName name="twine_large">[1]Inputs!$D$145</definedName>
    <definedName name="twine_sq">[1]Inputs!$D$150</definedName>
    <definedName name="uan">[1]Inputs!$G$13</definedName>
    <definedName name="urea">[1]Inputs!$G$11</definedName>
    <definedName name="valtera">[1]Inputs!$B$99</definedName>
    <definedName name="venture">[1]Inputs!$B$107</definedName>
    <definedName name="wrap">[1]CustomAllo!$AY$39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" i="4" l="1"/>
  <c r="U78" i="4"/>
  <c r="T78" i="4"/>
  <c r="F78" i="4"/>
  <c r="AD75" i="4"/>
  <c r="N75" i="4"/>
  <c r="K75" i="4"/>
  <c r="AF74" i="4"/>
  <c r="AC74" i="4"/>
  <c r="T74" i="4"/>
  <c r="R74" i="4"/>
  <c r="AD68" i="4"/>
  <c r="AD79" i="4" s="1"/>
  <c r="AA68" i="4"/>
  <c r="Z68" i="4"/>
  <c r="N68" i="4"/>
  <c r="N79" i="4" s="1"/>
  <c r="K68" i="4"/>
  <c r="K79" i="4" s="1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V68" i="4" s="1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F68" i="4" s="1"/>
  <c r="F79" i="4" s="1"/>
  <c r="E66" i="4"/>
  <c r="D66" i="4"/>
  <c r="C66" i="4"/>
  <c r="B66" i="4"/>
  <c r="AF59" i="4"/>
  <c r="X59" i="4"/>
  <c r="F59" i="4"/>
  <c r="AF58" i="4"/>
  <c r="AF78" i="4" s="1"/>
  <c r="AB58" i="4"/>
  <c r="X58" i="4"/>
  <c r="P58" i="4"/>
  <c r="P74" i="4" s="1"/>
  <c r="M58" i="4"/>
  <c r="L58" i="4"/>
  <c r="L68" i="4" s="1"/>
  <c r="J58" i="4"/>
  <c r="AI38" i="4"/>
  <c r="AI58" i="4" s="1"/>
  <c r="AH38" i="4"/>
  <c r="AH58" i="4" s="1"/>
  <c r="AG38" i="4"/>
  <c r="AF38" i="4"/>
  <c r="AE38" i="4"/>
  <c r="AE58" i="4" s="1"/>
  <c r="AD38" i="4"/>
  <c r="AD58" i="4" s="1"/>
  <c r="AD74" i="4" s="1"/>
  <c r="AC38" i="4"/>
  <c r="AB38" i="4"/>
  <c r="AA38" i="4"/>
  <c r="AA58" i="4" s="1"/>
  <c r="Z38" i="4"/>
  <c r="Z58" i="4" s="1"/>
  <c r="Y38" i="4"/>
  <c r="X38" i="4"/>
  <c r="W38" i="4"/>
  <c r="W58" i="4" s="1"/>
  <c r="V38" i="4"/>
  <c r="V58" i="4" s="1"/>
  <c r="V74" i="4" s="1"/>
  <c r="U38" i="4"/>
  <c r="T38" i="4"/>
  <c r="S38" i="4"/>
  <c r="S58" i="4" s="1"/>
  <c r="R38" i="4"/>
  <c r="R58" i="4" s="1"/>
  <c r="Q38" i="4"/>
  <c r="P38" i="4"/>
  <c r="O38" i="4"/>
  <c r="O58" i="4" s="1"/>
  <c r="N38" i="4"/>
  <c r="N58" i="4" s="1"/>
  <c r="N74" i="4" s="1"/>
  <c r="M38" i="4"/>
  <c r="L38" i="4"/>
  <c r="K38" i="4"/>
  <c r="K58" i="4" s="1"/>
  <c r="J38" i="4"/>
  <c r="I38" i="4"/>
  <c r="H38" i="4"/>
  <c r="G38" i="4"/>
  <c r="G58" i="4" s="1"/>
  <c r="F38" i="4"/>
  <c r="F58" i="4" s="1"/>
  <c r="F74" i="4" s="1"/>
  <c r="E38" i="4"/>
  <c r="D38" i="4"/>
  <c r="C38" i="4"/>
  <c r="C58" i="4" s="1"/>
  <c r="B38" i="4"/>
  <c r="B58" i="4" s="1"/>
  <c r="AI28" i="4"/>
  <c r="AH28" i="4"/>
  <c r="AG28" i="4"/>
  <c r="AG58" i="4" s="1"/>
  <c r="AF28" i="4"/>
  <c r="AE28" i="4"/>
  <c r="AD28" i="4"/>
  <c r="AC28" i="4"/>
  <c r="AC58" i="4" s="1"/>
  <c r="AC78" i="4" s="1"/>
  <c r="AB28" i="4"/>
  <c r="AA28" i="4"/>
  <c r="Z28" i="4"/>
  <c r="Y28" i="4"/>
  <c r="Y58" i="4" s="1"/>
  <c r="X28" i="4"/>
  <c r="W28" i="4"/>
  <c r="V28" i="4"/>
  <c r="U28" i="4"/>
  <c r="U58" i="4" s="1"/>
  <c r="U74" i="4" s="1"/>
  <c r="T28" i="4"/>
  <c r="T58" i="4" s="1"/>
  <c r="S28" i="4"/>
  <c r="R28" i="4"/>
  <c r="Q28" i="4"/>
  <c r="Q58" i="4" s="1"/>
  <c r="Q78" i="4" s="1"/>
  <c r="P28" i="4"/>
  <c r="O28" i="4"/>
  <c r="N28" i="4"/>
  <c r="M28" i="4"/>
  <c r="L28" i="4"/>
  <c r="K28" i="4"/>
  <c r="J28" i="4"/>
  <c r="I28" i="4"/>
  <c r="I58" i="4" s="1"/>
  <c r="H28" i="4"/>
  <c r="H58" i="4" s="1"/>
  <c r="H74" i="4" s="1"/>
  <c r="G28" i="4"/>
  <c r="F28" i="4"/>
  <c r="E28" i="4"/>
  <c r="E58" i="4" s="1"/>
  <c r="E78" i="4" s="1"/>
  <c r="D28" i="4"/>
  <c r="C28" i="4"/>
  <c r="B28" i="4"/>
  <c r="AI12" i="4"/>
  <c r="AH12" i="4"/>
  <c r="AG12" i="4"/>
  <c r="AF12" i="4"/>
  <c r="AE12" i="4"/>
  <c r="AD12" i="4"/>
  <c r="AC12" i="4"/>
  <c r="AC59" i="4" s="1"/>
  <c r="AB12" i="4"/>
  <c r="AA12" i="4"/>
  <c r="Z12" i="4"/>
  <c r="Y12" i="4"/>
  <c r="X12" i="4"/>
  <c r="W12" i="4"/>
  <c r="V12" i="4"/>
  <c r="U12" i="4"/>
  <c r="T12" i="4"/>
  <c r="T59" i="4" s="1"/>
  <c r="S12" i="4"/>
  <c r="R12" i="4"/>
  <c r="Q12" i="4"/>
  <c r="P12" i="4"/>
  <c r="P59" i="4" s="1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H79" i="3"/>
  <c r="S78" i="3"/>
  <c r="C78" i="3"/>
  <c r="AF75" i="3"/>
  <c r="Q75" i="3"/>
  <c r="H75" i="3"/>
  <c r="AF74" i="3"/>
  <c r="Z74" i="3"/>
  <c r="W74" i="3"/>
  <c r="AF71" i="3"/>
  <c r="Y71" i="3"/>
  <c r="AG68" i="3"/>
  <c r="AG79" i="3" s="1"/>
  <c r="AF68" i="3"/>
  <c r="AF79" i="3" s="1"/>
  <c r="U68" i="3"/>
  <c r="U79" i="3" s="1"/>
  <c r="R68" i="3"/>
  <c r="Q68" i="3"/>
  <c r="I68" i="3"/>
  <c r="I79" i="3" s="1"/>
  <c r="H68" i="3"/>
  <c r="E68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J68" i="3" s="1"/>
  <c r="J79" i="3" s="1"/>
  <c r="I66" i="3"/>
  <c r="H66" i="3"/>
  <c r="G66" i="3"/>
  <c r="F66" i="3"/>
  <c r="E66" i="3"/>
  <c r="D66" i="3"/>
  <c r="C66" i="3"/>
  <c r="B66" i="3"/>
  <c r="AC59" i="3"/>
  <c r="Y59" i="3"/>
  <c r="M59" i="3"/>
  <c r="I59" i="3"/>
  <c r="AI58" i="3"/>
  <c r="AH58" i="3"/>
  <c r="R58" i="3"/>
  <c r="P58" i="3"/>
  <c r="O58" i="3"/>
  <c r="H58" i="3"/>
  <c r="C58" i="3"/>
  <c r="C74" i="3" s="1"/>
  <c r="B58" i="3"/>
  <c r="B78" i="3" s="1"/>
  <c r="AI38" i="3"/>
  <c r="AH38" i="3"/>
  <c r="AG38" i="3"/>
  <c r="AG58" i="3" s="1"/>
  <c r="AF38" i="3"/>
  <c r="AF58" i="3" s="1"/>
  <c r="AF78" i="3" s="1"/>
  <c r="AE38" i="3"/>
  <c r="AD38" i="3"/>
  <c r="AC38" i="3"/>
  <c r="AC58" i="3" s="1"/>
  <c r="AB38" i="3"/>
  <c r="AB58" i="3" s="1"/>
  <c r="AA38" i="3"/>
  <c r="Z38" i="3"/>
  <c r="Z58" i="3" s="1"/>
  <c r="Z78" i="3" s="1"/>
  <c r="Y38" i="3"/>
  <c r="Y58" i="3" s="1"/>
  <c r="Y68" i="3" s="1"/>
  <c r="X38" i="3"/>
  <c r="X58" i="3" s="1"/>
  <c r="W38" i="3"/>
  <c r="V38" i="3"/>
  <c r="U38" i="3"/>
  <c r="U58" i="3" s="1"/>
  <c r="T38" i="3"/>
  <c r="T58" i="3" s="1"/>
  <c r="S38" i="3"/>
  <c r="R38" i="3"/>
  <c r="Q38" i="3"/>
  <c r="Q58" i="3" s="1"/>
  <c r="P38" i="3"/>
  <c r="O38" i="3"/>
  <c r="N38" i="3"/>
  <c r="M38" i="3"/>
  <c r="M58" i="3" s="1"/>
  <c r="L38" i="3"/>
  <c r="L58" i="3" s="1"/>
  <c r="L74" i="3" s="1"/>
  <c r="K38" i="3"/>
  <c r="J38" i="3"/>
  <c r="J58" i="3" s="1"/>
  <c r="J78" i="3" s="1"/>
  <c r="I38" i="3"/>
  <c r="I58" i="3" s="1"/>
  <c r="H38" i="3"/>
  <c r="G38" i="3"/>
  <c r="F38" i="3"/>
  <c r="E38" i="3"/>
  <c r="E58" i="3" s="1"/>
  <c r="D38" i="3"/>
  <c r="D58" i="3" s="1"/>
  <c r="C38" i="3"/>
  <c r="B38" i="3"/>
  <c r="AI28" i="3"/>
  <c r="AH28" i="3"/>
  <c r="AG28" i="3"/>
  <c r="AF28" i="3"/>
  <c r="AE28" i="3"/>
  <c r="AE58" i="3" s="1"/>
  <c r="AE74" i="3" s="1"/>
  <c r="AD28" i="3"/>
  <c r="AD58" i="3" s="1"/>
  <c r="AC28" i="3"/>
  <c r="AB28" i="3"/>
  <c r="AA28" i="3"/>
  <c r="AA58" i="3" s="1"/>
  <c r="Z28" i="3"/>
  <c r="Y28" i="3"/>
  <c r="X28" i="3"/>
  <c r="W28" i="3"/>
  <c r="W58" i="3" s="1"/>
  <c r="W78" i="3" s="1"/>
  <c r="V28" i="3"/>
  <c r="V58" i="3" s="1"/>
  <c r="U28" i="3"/>
  <c r="T28" i="3"/>
  <c r="S28" i="3"/>
  <c r="S58" i="3" s="1"/>
  <c r="S74" i="3" s="1"/>
  <c r="R28" i="3"/>
  <c r="Q28" i="3"/>
  <c r="P28" i="3"/>
  <c r="O28" i="3"/>
  <c r="N28" i="3"/>
  <c r="N58" i="3" s="1"/>
  <c r="N59" i="3" s="1"/>
  <c r="M28" i="3"/>
  <c r="L28" i="3"/>
  <c r="K28" i="3"/>
  <c r="K58" i="3" s="1"/>
  <c r="J28" i="3"/>
  <c r="I28" i="3"/>
  <c r="H28" i="3"/>
  <c r="G28" i="3"/>
  <c r="G58" i="3" s="1"/>
  <c r="G78" i="3" s="1"/>
  <c r="F28" i="3"/>
  <c r="F58" i="3" s="1"/>
  <c r="E28" i="3"/>
  <c r="D28" i="3"/>
  <c r="C28" i="3"/>
  <c r="B28" i="3"/>
  <c r="AI12" i="3"/>
  <c r="AH12" i="3"/>
  <c r="AG12" i="3"/>
  <c r="AF12" i="3"/>
  <c r="AF59" i="3" s="1"/>
  <c r="AE12" i="3"/>
  <c r="AD12" i="3"/>
  <c r="AC12" i="3"/>
  <c r="AB12" i="3"/>
  <c r="AA12" i="3"/>
  <c r="Z12" i="3"/>
  <c r="Z59" i="3" s="1"/>
  <c r="Y12" i="3"/>
  <c r="X12" i="3"/>
  <c r="W12" i="3"/>
  <c r="V12" i="3"/>
  <c r="U12" i="3"/>
  <c r="T12" i="3"/>
  <c r="S12" i="3"/>
  <c r="R12" i="3"/>
  <c r="R59" i="3" s="1"/>
  <c r="Q12" i="3"/>
  <c r="P12" i="3"/>
  <c r="O12" i="3"/>
  <c r="N12" i="3"/>
  <c r="M12" i="3"/>
  <c r="L12" i="3"/>
  <c r="K12" i="3"/>
  <c r="J12" i="3"/>
  <c r="J59" i="3" s="1"/>
  <c r="I12" i="3"/>
  <c r="I70" i="3" s="1"/>
  <c r="H12" i="3"/>
  <c r="G12" i="3"/>
  <c r="F12" i="3"/>
  <c r="E12" i="3"/>
  <c r="E59" i="3" s="1"/>
  <c r="D12" i="3"/>
  <c r="C12" i="3"/>
  <c r="B12" i="3"/>
  <c r="AB84" i="2"/>
  <c r="D84" i="2"/>
  <c r="AH80" i="2"/>
  <c r="AG80" i="2"/>
  <c r="AB80" i="2"/>
  <c r="R80" i="2"/>
  <c r="Q80" i="2"/>
  <c r="G80" i="2"/>
  <c r="B80" i="2"/>
  <c r="AE74" i="2"/>
  <c r="O74" i="2"/>
  <c r="O85" i="2" s="1"/>
  <c r="L74" i="2"/>
  <c r="L85" i="2" s="1"/>
  <c r="AI72" i="2"/>
  <c r="AH72" i="2"/>
  <c r="AH74" i="2" s="1"/>
  <c r="AG72" i="2"/>
  <c r="AG74" i="2" s="1"/>
  <c r="AF72" i="2"/>
  <c r="AE72" i="2"/>
  <c r="AD72" i="2"/>
  <c r="AC72" i="2"/>
  <c r="AB72" i="2"/>
  <c r="AB74" i="2" s="1"/>
  <c r="AB85" i="2" s="1"/>
  <c r="AA72" i="2"/>
  <c r="Z72" i="2"/>
  <c r="Z74" i="2" s="1"/>
  <c r="Y72" i="2"/>
  <c r="X72" i="2"/>
  <c r="X74" i="2" s="1"/>
  <c r="W72" i="2"/>
  <c r="W74" i="2" s="1"/>
  <c r="V72" i="2"/>
  <c r="U72" i="2"/>
  <c r="T72" i="2"/>
  <c r="S72" i="2"/>
  <c r="R72" i="2"/>
  <c r="R74" i="2" s="1"/>
  <c r="Q72" i="2"/>
  <c r="P72" i="2"/>
  <c r="O72" i="2"/>
  <c r="N72" i="2"/>
  <c r="M72" i="2"/>
  <c r="L72" i="2"/>
  <c r="K72" i="2"/>
  <c r="J72" i="2"/>
  <c r="J74" i="2" s="1"/>
  <c r="I72" i="2"/>
  <c r="H72" i="2"/>
  <c r="H74" i="2" s="1"/>
  <c r="G72" i="2"/>
  <c r="G74" i="2" s="1"/>
  <c r="F72" i="2"/>
  <c r="E72" i="2"/>
  <c r="D72" i="2"/>
  <c r="C72" i="2"/>
  <c r="B72" i="2"/>
  <c r="B74" i="2" s="1"/>
  <c r="AG62" i="2"/>
  <c r="Y62" i="2"/>
  <c r="P62" i="2"/>
  <c r="O62" i="2"/>
  <c r="L62" i="2"/>
  <c r="B62" i="2"/>
  <c r="AH61" i="2"/>
  <c r="AH84" i="2" s="1"/>
  <c r="AG61" i="2"/>
  <c r="AG84" i="2" s="1"/>
  <c r="AD61" i="2"/>
  <c r="AB61" i="2"/>
  <c r="AB62" i="2" s="1"/>
  <c r="Z61" i="2"/>
  <c r="Z84" i="2" s="1"/>
  <c r="Y61" i="2"/>
  <c r="Y84" i="2" s="1"/>
  <c r="T61" i="2"/>
  <c r="T74" i="2" s="1"/>
  <c r="R61" i="2"/>
  <c r="R84" i="2" s="1"/>
  <c r="Q61" i="2"/>
  <c r="Q84" i="2" s="1"/>
  <c r="N61" i="2"/>
  <c r="N84" i="2" s="1"/>
  <c r="M61" i="2"/>
  <c r="M84" i="2" s="1"/>
  <c r="J61" i="2"/>
  <c r="I61" i="2"/>
  <c r="F61" i="2"/>
  <c r="F84" i="2" s="1"/>
  <c r="D61" i="2"/>
  <c r="D80" i="2" s="1"/>
  <c r="B61" i="2"/>
  <c r="B84" i="2" s="1"/>
  <c r="AI28" i="2"/>
  <c r="AI61" i="2" s="1"/>
  <c r="AH28" i="2"/>
  <c r="AG28" i="2"/>
  <c r="AF28" i="2"/>
  <c r="AF61" i="2" s="1"/>
  <c r="AF74" i="2" s="1"/>
  <c r="AE28" i="2"/>
  <c r="AE61" i="2" s="1"/>
  <c r="AD28" i="2"/>
  <c r="AC28" i="2"/>
  <c r="AC61" i="2" s="1"/>
  <c r="AB28" i="2"/>
  <c r="AA28" i="2"/>
  <c r="AA61" i="2" s="1"/>
  <c r="Z28" i="2"/>
  <c r="Y28" i="2"/>
  <c r="X28" i="2"/>
  <c r="X61" i="2" s="1"/>
  <c r="X80" i="2" s="1"/>
  <c r="W28" i="2"/>
  <c r="W61" i="2" s="1"/>
  <c r="V28" i="2"/>
  <c r="V61" i="2" s="1"/>
  <c r="U28" i="2"/>
  <c r="U61" i="2" s="1"/>
  <c r="T28" i="2"/>
  <c r="S28" i="2"/>
  <c r="S61" i="2" s="1"/>
  <c r="R28" i="2"/>
  <c r="Q28" i="2"/>
  <c r="P28" i="2"/>
  <c r="P61" i="2" s="1"/>
  <c r="P84" i="2" s="1"/>
  <c r="O28" i="2"/>
  <c r="O61" i="2" s="1"/>
  <c r="O84" i="2" s="1"/>
  <c r="N28" i="2"/>
  <c r="M28" i="2"/>
  <c r="L28" i="2"/>
  <c r="L61" i="2" s="1"/>
  <c r="K28" i="2"/>
  <c r="K61" i="2" s="1"/>
  <c r="J28" i="2"/>
  <c r="I28" i="2"/>
  <c r="H28" i="2"/>
  <c r="H61" i="2" s="1"/>
  <c r="G28" i="2"/>
  <c r="G61" i="2" s="1"/>
  <c r="G84" i="2" s="1"/>
  <c r="F28" i="2"/>
  <c r="E28" i="2"/>
  <c r="E61" i="2" s="1"/>
  <c r="D28" i="2"/>
  <c r="C28" i="2"/>
  <c r="C61" i="2" s="1"/>
  <c r="B28" i="2"/>
  <c r="AI12" i="2"/>
  <c r="AH12" i="2"/>
  <c r="AH62" i="2" s="1"/>
  <c r="AG12" i="2"/>
  <c r="AF12" i="2"/>
  <c r="AE12" i="2"/>
  <c r="AE76" i="2" s="1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R76" i="2" s="1"/>
  <c r="Q12" i="2"/>
  <c r="P12" i="2"/>
  <c r="O12" i="2"/>
  <c r="O76" i="2" s="1"/>
  <c r="N12" i="2"/>
  <c r="M12" i="2"/>
  <c r="L12" i="2"/>
  <c r="K12" i="2"/>
  <c r="J12" i="2"/>
  <c r="I12" i="2"/>
  <c r="H12" i="2"/>
  <c r="G12" i="2"/>
  <c r="G62" i="2" s="1"/>
  <c r="F12" i="2"/>
  <c r="E12" i="2"/>
  <c r="D12" i="2"/>
  <c r="D62" i="2" s="1"/>
  <c r="C12" i="2"/>
  <c r="B12" i="2"/>
  <c r="X84" i="1"/>
  <c r="U84" i="1"/>
  <c r="M84" i="1"/>
  <c r="E84" i="1"/>
  <c r="D84" i="1"/>
  <c r="W80" i="1"/>
  <c r="G80" i="1"/>
  <c r="G76" i="1"/>
  <c r="AD74" i="1"/>
  <c r="AD81" i="1" s="1"/>
  <c r="U74" i="1"/>
  <c r="U85" i="1" s="1"/>
  <c r="T74" i="1"/>
  <c r="T81" i="1" s="1"/>
  <c r="J74" i="1"/>
  <c r="J81" i="1" s="1"/>
  <c r="E74" i="1"/>
  <c r="AI72" i="1"/>
  <c r="AH72" i="1"/>
  <c r="AG72" i="1"/>
  <c r="AF72" i="1"/>
  <c r="AE72" i="1"/>
  <c r="AD72" i="1"/>
  <c r="AC72" i="1"/>
  <c r="AC74" i="1" s="1"/>
  <c r="AB72" i="1"/>
  <c r="AB74" i="1" s="1"/>
  <c r="AA72" i="1"/>
  <c r="Z72" i="1"/>
  <c r="Y72" i="1"/>
  <c r="X72" i="1"/>
  <c r="X74" i="1" s="1"/>
  <c r="W72" i="1"/>
  <c r="W74" i="1" s="1"/>
  <c r="W85" i="1" s="1"/>
  <c r="V72" i="1"/>
  <c r="U72" i="1"/>
  <c r="T72" i="1"/>
  <c r="S72" i="1"/>
  <c r="S74" i="1" s="1"/>
  <c r="R72" i="1"/>
  <c r="Q72" i="1"/>
  <c r="P72" i="1"/>
  <c r="O72" i="1"/>
  <c r="O74" i="1" s="1"/>
  <c r="O76" i="1" s="1"/>
  <c r="N72" i="1"/>
  <c r="M72" i="1"/>
  <c r="M74" i="1" s="1"/>
  <c r="L72" i="1"/>
  <c r="K72" i="1"/>
  <c r="J72" i="1"/>
  <c r="I72" i="1"/>
  <c r="H72" i="1"/>
  <c r="H74" i="1" s="1"/>
  <c r="G72" i="1"/>
  <c r="G74" i="1" s="1"/>
  <c r="G85" i="1" s="1"/>
  <c r="F72" i="1"/>
  <c r="E72" i="1"/>
  <c r="D72" i="1"/>
  <c r="D74" i="1" s="1"/>
  <c r="C72" i="1"/>
  <c r="B72" i="1"/>
  <c r="W62" i="1"/>
  <c r="O62" i="1"/>
  <c r="G62" i="1"/>
  <c r="F62" i="1"/>
  <c r="E62" i="1"/>
  <c r="AE61" i="1"/>
  <c r="AE84" i="1" s="1"/>
  <c r="AD61" i="1"/>
  <c r="AD80" i="1" s="1"/>
  <c r="AB61" i="1"/>
  <c r="AB84" i="1" s="1"/>
  <c r="W61" i="1"/>
  <c r="W84" i="1" s="1"/>
  <c r="T61" i="1"/>
  <c r="T84" i="1" s="1"/>
  <c r="S61" i="1"/>
  <c r="S84" i="1" s="1"/>
  <c r="R61" i="1"/>
  <c r="R62" i="1" s="1"/>
  <c r="O61" i="1"/>
  <c r="O84" i="1" s="1"/>
  <c r="J61" i="1"/>
  <c r="J84" i="1" s="1"/>
  <c r="G61" i="1"/>
  <c r="G84" i="1" s="1"/>
  <c r="D61" i="1"/>
  <c r="D80" i="1" s="1"/>
  <c r="AI28" i="1"/>
  <c r="AI61" i="1" s="1"/>
  <c r="AH28" i="1"/>
  <c r="AH61" i="1" s="1"/>
  <c r="AG28" i="1"/>
  <c r="AG61" i="1" s="1"/>
  <c r="AG74" i="1" s="1"/>
  <c r="AF28" i="1"/>
  <c r="AF61" i="1" s="1"/>
  <c r="AE28" i="1"/>
  <c r="AD28" i="1"/>
  <c r="AC28" i="1"/>
  <c r="AC61" i="1" s="1"/>
  <c r="AC84" i="1" s="1"/>
  <c r="AB28" i="1"/>
  <c r="AA28" i="1"/>
  <c r="AA61" i="1" s="1"/>
  <c r="Z28" i="1"/>
  <c r="Z61" i="1" s="1"/>
  <c r="Y28" i="1"/>
  <c r="Y61" i="1" s="1"/>
  <c r="X28" i="1"/>
  <c r="X61" i="1" s="1"/>
  <c r="X80" i="1" s="1"/>
  <c r="W28" i="1"/>
  <c r="V28" i="1"/>
  <c r="V61" i="1" s="1"/>
  <c r="U28" i="1"/>
  <c r="U61" i="1" s="1"/>
  <c r="U80" i="1" s="1"/>
  <c r="T28" i="1"/>
  <c r="S28" i="1"/>
  <c r="R28" i="1"/>
  <c r="Q28" i="1"/>
  <c r="Q61" i="1" s="1"/>
  <c r="P28" i="1"/>
  <c r="P61" i="1" s="1"/>
  <c r="O28" i="1"/>
  <c r="N28" i="1"/>
  <c r="N61" i="1" s="1"/>
  <c r="N84" i="1" s="1"/>
  <c r="M28" i="1"/>
  <c r="M61" i="1" s="1"/>
  <c r="M80" i="1" s="1"/>
  <c r="L28" i="1"/>
  <c r="L61" i="1" s="1"/>
  <c r="K28" i="1"/>
  <c r="K61" i="1" s="1"/>
  <c r="J28" i="1"/>
  <c r="I28" i="1"/>
  <c r="I61" i="1" s="1"/>
  <c r="H28" i="1"/>
  <c r="H61" i="1" s="1"/>
  <c r="G28" i="1"/>
  <c r="F28" i="1"/>
  <c r="F61" i="1" s="1"/>
  <c r="F74" i="1" s="1"/>
  <c r="E28" i="1"/>
  <c r="E61" i="1" s="1"/>
  <c r="E80" i="1" s="1"/>
  <c r="D28" i="1"/>
  <c r="C28" i="1"/>
  <c r="C61" i="1" s="1"/>
  <c r="B28" i="1"/>
  <c r="B61" i="1" s="1"/>
  <c r="AI12" i="1"/>
  <c r="AH12" i="1"/>
  <c r="AG12" i="1"/>
  <c r="AF12" i="1"/>
  <c r="AF62" i="1" s="1"/>
  <c r="AE12" i="1"/>
  <c r="AE62" i="1" s="1"/>
  <c r="AD12" i="1"/>
  <c r="AC12" i="1"/>
  <c r="AC62" i="1" s="1"/>
  <c r="AB12" i="1"/>
  <c r="AB62" i="1" s="1"/>
  <c r="AA12" i="1"/>
  <c r="Z12" i="1"/>
  <c r="Y12" i="1"/>
  <c r="X12" i="1"/>
  <c r="X62" i="1" s="1"/>
  <c r="W12" i="1"/>
  <c r="W76" i="1" s="1"/>
  <c r="V12" i="1"/>
  <c r="U12" i="1"/>
  <c r="U62" i="1" s="1"/>
  <c r="T12" i="1"/>
  <c r="T62" i="1" s="1"/>
  <c r="S12" i="1"/>
  <c r="S62" i="1" s="1"/>
  <c r="R12" i="1"/>
  <c r="Q12" i="1"/>
  <c r="P12" i="1"/>
  <c r="O12" i="1"/>
  <c r="N12" i="1"/>
  <c r="N62" i="1" s="1"/>
  <c r="M12" i="1"/>
  <c r="L12" i="1"/>
  <c r="K12" i="1"/>
  <c r="J12" i="1"/>
  <c r="J62" i="1" s="1"/>
  <c r="I12" i="1"/>
  <c r="H12" i="1"/>
  <c r="G12" i="1"/>
  <c r="F12" i="1"/>
  <c r="F76" i="1" s="1"/>
  <c r="E12" i="1"/>
  <c r="E76" i="1" s="1"/>
  <c r="D12" i="1"/>
  <c r="D62" i="1" s="1"/>
  <c r="C12" i="1"/>
  <c r="B12" i="1"/>
  <c r="K84" i="1" l="1"/>
  <c r="K80" i="1"/>
  <c r="AI84" i="1"/>
  <c r="AI80" i="1"/>
  <c r="AF81" i="2"/>
  <c r="AF85" i="2"/>
  <c r="AF77" i="2"/>
  <c r="X85" i="2"/>
  <c r="X81" i="2"/>
  <c r="X77" i="2"/>
  <c r="I74" i="4"/>
  <c r="I78" i="4"/>
  <c r="V76" i="1"/>
  <c r="L80" i="1"/>
  <c r="L84" i="1"/>
  <c r="AG85" i="2"/>
  <c r="AG81" i="2"/>
  <c r="AG77" i="2"/>
  <c r="C74" i="1"/>
  <c r="AI74" i="1"/>
  <c r="Z85" i="2"/>
  <c r="Z81" i="2"/>
  <c r="Z77" i="2"/>
  <c r="Z76" i="2"/>
  <c r="AH77" i="2"/>
  <c r="AH81" i="2"/>
  <c r="AH85" i="2"/>
  <c r="F81" i="1"/>
  <c r="F85" i="1"/>
  <c r="F77" i="1"/>
  <c r="V80" i="1"/>
  <c r="V62" i="1"/>
  <c r="V84" i="1"/>
  <c r="V74" i="1"/>
  <c r="D85" i="1"/>
  <c r="D77" i="1"/>
  <c r="D81" i="1"/>
  <c r="L74" i="1"/>
  <c r="AB77" i="1"/>
  <c r="AB85" i="1"/>
  <c r="AB81" i="1"/>
  <c r="C84" i="2"/>
  <c r="C80" i="2"/>
  <c r="C74" i="2"/>
  <c r="C62" i="2"/>
  <c r="K84" i="2"/>
  <c r="K74" i="2"/>
  <c r="K62" i="2"/>
  <c r="K80" i="2"/>
  <c r="S84" i="2"/>
  <c r="S74" i="2"/>
  <c r="S62" i="2"/>
  <c r="S80" i="2"/>
  <c r="AA84" i="2"/>
  <c r="AA80" i="2"/>
  <c r="AA62" i="2"/>
  <c r="AI84" i="2"/>
  <c r="AI74" i="2"/>
  <c r="AI62" i="2"/>
  <c r="AI80" i="2"/>
  <c r="M85" i="1"/>
  <c r="M81" i="1"/>
  <c r="AC85" i="1"/>
  <c r="AC81" i="1"/>
  <c r="B62" i="1"/>
  <c r="AH62" i="1"/>
  <c r="H80" i="1"/>
  <c r="H84" i="1"/>
  <c r="P74" i="1"/>
  <c r="P85" i="1" s="1"/>
  <c r="P84" i="1"/>
  <c r="P62" i="1"/>
  <c r="AF80" i="1"/>
  <c r="AF84" i="1"/>
  <c r="AF74" i="1"/>
  <c r="N74" i="1"/>
  <c r="W76" i="2"/>
  <c r="E80" i="2"/>
  <c r="E84" i="2"/>
  <c r="U84" i="2"/>
  <c r="U80" i="2"/>
  <c r="U74" i="2"/>
  <c r="AC84" i="2"/>
  <c r="AC80" i="2"/>
  <c r="T85" i="2"/>
  <c r="T81" i="2"/>
  <c r="AA84" i="1"/>
  <c r="AA80" i="1"/>
  <c r="S85" i="1"/>
  <c r="S81" i="1"/>
  <c r="C76" i="1"/>
  <c r="Q62" i="1"/>
  <c r="Q74" i="1"/>
  <c r="Q84" i="1"/>
  <c r="Q80" i="1"/>
  <c r="P76" i="2"/>
  <c r="F74" i="3"/>
  <c r="F78" i="3"/>
  <c r="AD78" i="3"/>
  <c r="AD74" i="3"/>
  <c r="AD59" i="3"/>
  <c r="L75" i="4"/>
  <c r="L70" i="4"/>
  <c r="L79" i="4"/>
  <c r="C80" i="1"/>
  <c r="C84" i="1"/>
  <c r="H81" i="2"/>
  <c r="H85" i="2"/>
  <c r="K74" i="1"/>
  <c r="I80" i="1"/>
  <c r="I74" i="1"/>
  <c r="I84" i="1"/>
  <c r="I62" i="1"/>
  <c r="Y80" i="1"/>
  <c r="Y74" i="1"/>
  <c r="Y84" i="1"/>
  <c r="Y62" i="1"/>
  <c r="AG81" i="1"/>
  <c r="AG77" i="1"/>
  <c r="AG76" i="1"/>
  <c r="AG85" i="1"/>
  <c r="L62" i="1"/>
  <c r="B84" i="1"/>
  <c r="B74" i="1"/>
  <c r="B80" i="1"/>
  <c r="Z74" i="1"/>
  <c r="Z84" i="1"/>
  <c r="Z80" i="1"/>
  <c r="AH80" i="1"/>
  <c r="AH74" i="1"/>
  <c r="AH84" i="1"/>
  <c r="H85" i="1"/>
  <c r="H81" i="1"/>
  <c r="H76" i="1"/>
  <c r="X81" i="1"/>
  <c r="X85" i="1"/>
  <c r="X77" i="1"/>
  <c r="AG76" i="2"/>
  <c r="G81" i="2"/>
  <c r="G85" i="2"/>
  <c r="G76" i="2"/>
  <c r="W85" i="2"/>
  <c r="W81" i="2"/>
  <c r="AI62" i="1"/>
  <c r="R74" i="1"/>
  <c r="AD85" i="1"/>
  <c r="E62" i="2"/>
  <c r="M62" i="2"/>
  <c r="AC62" i="2"/>
  <c r="AC76" i="2"/>
  <c r="B81" i="2"/>
  <c r="B85" i="2"/>
  <c r="R81" i="2"/>
  <c r="R77" i="2"/>
  <c r="Y74" i="2"/>
  <c r="D74" i="3"/>
  <c r="D78" i="3"/>
  <c r="D59" i="3"/>
  <c r="T74" i="3"/>
  <c r="T78" i="3"/>
  <c r="AH74" i="3"/>
  <c r="AH68" i="3"/>
  <c r="S59" i="4"/>
  <c r="AI70" i="4"/>
  <c r="Y74" i="4"/>
  <c r="Y78" i="4"/>
  <c r="G74" i="4"/>
  <c r="G78" i="4"/>
  <c r="G68" i="4"/>
  <c r="G59" i="4"/>
  <c r="AB76" i="1"/>
  <c r="J85" i="1"/>
  <c r="T85" i="1"/>
  <c r="L84" i="2"/>
  <c r="L80" i="2"/>
  <c r="Z62" i="2"/>
  <c r="AA74" i="2"/>
  <c r="M74" i="2"/>
  <c r="M76" i="2" s="1"/>
  <c r="M80" i="2"/>
  <c r="AI74" i="3"/>
  <c r="AI78" i="3"/>
  <c r="D68" i="3"/>
  <c r="AE78" i="3"/>
  <c r="M76" i="1"/>
  <c r="AE85" i="2"/>
  <c r="AE81" i="2"/>
  <c r="AB77" i="2"/>
  <c r="B59" i="3"/>
  <c r="AH59" i="3"/>
  <c r="N74" i="3"/>
  <c r="AH78" i="3"/>
  <c r="AI59" i="4"/>
  <c r="I68" i="4"/>
  <c r="Q68" i="4"/>
  <c r="Y68" i="4"/>
  <c r="AG68" i="4"/>
  <c r="AD76" i="1"/>
  <c r="AD62" i="1"/>
  <c r="J76" i="1"/>
  <c r="AF76" i="1"/>
  <c r="R80" i="1"/>
  <c r="AB80" i="1"/>
  <c r="H76" i="2"/>
  <c r="X76" i="2"/>
  <c r="AF62" i="2"/>
  <c r="V84" i="2"/>
  <c r="V80" i="2"/>
  <c r="Q62" i="2"/>
  <c r="E74" i="2"/>
  <c r="AC74" i="2"/>
  <c r="D74" i="2"/>
  <c r="Q74" i="2"/>
  <c r="AF76" i="2"/>
  <c r="F68" i="3"/>
  <c r="N68" i="3"/>
  <c r="Z78" i="4"/>
  <c r="Z74" i="4"/>
  <c r="Z59" i="4"/>
  <c r="AB74" i="4"/>
  <c r="AB78" i="4"/>
  <c r="AB68" i="4"/>
  <c r="F80" i="1"/>
  <c r="S80" i="1"/>
  <c r="AC80" i="1"/>
  <c r="G81" i="1"/>
  <c r="F84" i="1"/>
  <c r="O85" i="1"/>
  <c r="W84" i="2"/>
  <c r="W80" i="2"/>
  <c r="AE84" i="2"/>
  <c r="AE80" i="2"/>
  <c r="R62" i="2"/>
  <c r="AE62" i="2"/>
  <c r="F74" i="2"/>
  <c r="R85" i="2"/>
  <c r="X78" i="3"/>
  <c r="X68" i="3"/>
  <c r="O74" i="3"/>
  <c r="O78" i="3"/>
  <c r="Q71" i="3"/>
  <c r="Q79" i="3"/>
  <c r="X74" i="3"/>
  <c r="Q74" i="4"/>
  <c r="U76" i="2"/>
  <c r="U62" i="2"/>
  <c r="P59" i="3"/>
  <c r="V74" i="3"/>
  <c r="V78" i="3"/>
  <c r="B74" i="3"/>
  <c r="B68" i="3"/>
  <c r="K70" i="4"/>
  <c r="K59" i="4"/>
  <c r="AG78" i="4"/>
  <c r="AG74" i="4"/>
  <c r="AE74" i="4"/>
  <c r="AE78" i="4"/>
  <c r="AE68" i="4"/>
  <c r="T76" i="1"/>
  <c r="Z71" i="4"/>
  <c r="Z79" i="4"/>
  <c r="Z70" i="4"/>
  <c r="Z75" i="4"/>
  <c r="E85" i="1"/>
  <c r="E77" i="1"/>
  <c r="E81" i="1"/>
  <c r="AE80" i="1"/>
  <c r="U81" i="1"/>
  <c r="R84" i="1"/>
  <c r="B76" i="2"/>
  <c r="J76" i="2"/>
  <c r="J62" i="2"/>
  <c r="H84" i="2"/>
  <c r="H80" i="2"/>
  <c r="AF80" i="2"/>
  <c r="AF84" i="2"/>
  <c r="AD84" i="2"/>
  <c r="AD80" i="2"/>
  <c r="H62" i="2"/>
  <c r="AH76" i="2"/>
  <c r="Y80" i="2"/>
  <c r="AB81" i="2"/>
  <c r="X84" i="2"/>
  <c r="K78" i="3"/>
  <c r="K74" i="3"/>
  <c r="AA78" i="3"/>
  <c r="AA74" i="3"/>
  <c r="Y75" i="3"/>
  <c r="Y79" i="3"/>
  <c r="P78" i="3"/>
  <c r="P68" i="3"/>
  <c r="P70" i="3" s="1"/>
  <c r="P74" i="3"/>
  <c r="R75" i="3"/>
  <c r="R70" i="3"/>
  <c r="R79" i="3"/>
  <c r="AF70" i="4"/>
  <c r="C59" i="4"/>
  <c r="C62" i="1"/>
  <c r="AA62" i="1"/>
  <c r="H59" i="3"/>
  <c r="H70" i="3"/>
  <c r="AA70" i="4"/>
  <c r="AA59" i="4"/>
  <c r="W74" i="4"/>
  <c r="W78" i="4"/>
  <c r="W68" i="4"/>
  <c r="AA74" i="1"/>
  <c r="AA76" i="1" s="1"/>
  <c r="U76" i="1"/>
  <c r="S76" i="1"/>
  <c r="H62" i="1"/>
  <c r="AE74" i="1"/>
  <c r="X76" i="1"/>
  <c r="T80" i="1"/>
  <c r="M62" i="1"/>
  <c r="AG62" i="1"/>
  <c r="D76" i="1"/>
  <c r="AI76" i="1"/>
  <c r="AG80" i="1"/>
  <c r="AD84" i="1"/>
  <c r="I84" i="2"/>
  <c r="I80" i="2"/>
  <c r="T84" i="2"/>
  <c r="T80" i="2"/>
  <c r="I62" i="2"/>
  <c r="W62" i="2"/>
  <c r="P74" i="2"/>
  <c r="P85" i="2" s="1"/>
  <c r="E76" i="2"/>
  <c r="F80" i="2"/>
  <c r="Z80" i="2"/>
  <c r="F59" i="3"/>
  <c r="T68" i="3"/>
  <c r="AF70" i="3"/>
  <c r="L78" i="3"/>
  <c r="J78" i="4"/>
  <c r="J74" i="4"/>
  <c r="J68" i="4"/>
  <c r="J59" i="4"/>
  <c r="K62" i="1"/>
  <c r="AG84" i="1"/>
  <c r="J81" i="2"/>
  <c r="J85" i="2"/>
  <c r="X59" i="3"/>
  <c r="X70" i="3"/>
  <c r="AB74" i="3"/>
  <c r="AB78" i="3"/>
  <c r="AB59" i="3"/>
  <c r="O74" i="4"/>
  <c r="O78" i="4"/>
  <c r="O68" i="4"/>
  <c r="M78" i="4"/>
  <c r="M74" i="4"/>
  <c r="AC76" i="1"/>
  <c r="B76" i="1"/>
  <c r="Z62" i="1"/>
  <c r="J80" i="1"/>
  <c r="W81" i="1"/>
  <c r="L76" i="2"/>
  <c r="T76" i="2"/>
  <c r="T62" i="2"/>
  <c r="AB76" i="2"/>
  <c r="J80" i="2"/>
  <c r="J84" i="2"/>
  <c r="X62" i="2"/>
  <c r="I74" i="2"/>
  <c r="L81" i="2"/>
  <c r="J75" i="3"/>
  <c r="J70" i="3"/>
  <c r="R71" i="3"/>
  <c r="N78" i="3"/>
  <c r="B70" i="4"/>
  <c r="L78" i="4"/>
  <c r="L74" i="4"/>
  <c r="W59" i="4"/>
  <c r="F71" i="4"/>
  <c r="F75" i="4"/>
  <c r="V75" i="4"/>
  <c r="V79" i="4"/>
  <c r="H78" i="4"/>
  <c r="AB68" i="3"/>
  <c r="D59" i="4"/>
  <c r="AB59" i="4"/>
  <c r="AA79" i="4"/>
  <c r="AA71" i="4"/>
  <c r="V59" i="3"/>
  <c r="R78" i="3"/>
  <c r="R74" i="3"/>
  <c r="L68" i="3"/>
  <c r="AG71" i="3"/>
  <c r="U75" i="3"/>
  <c r="L59" i="4"/>
  <c r="F62" i="2"/>
  <c r="N62" i="2"/>
  <c r="V62" i="2"/>
  <c r="AD62" i="2"/>
  <c r="N74" i="2"/>
  <c r="V74" i="2"/>
  <c r="AD74" i="2"/>
  <c r="AD76" i="2" s="1"/>
  <c r="G59" i="3"/>
  <c r="O59" i="3"/>
  <c r="W59" i="3"/>
  <c r="AE59" i="3"/>
  <c r="G74" i="3"/>
  <c r="E59" i="4"/>
  <c r="M59" i="4"/>
  <c r="U59" i="4"/>
  <c r="X78" i="4"/>
  <c r="X74" i="4"/>
  <c r="AA75" i="4"/>
  <c r="V68" i="3"/>
  <c r="AD68" i="3"/>
  <c r="E71" i="3"/>
  <c r="E79" i="3"/>
  <c r="J74" i="3"/>
  <c r="F70" i="4"/>
  <c r="N70" i="4"/>
  <c r="N59" i="4"/>
  <c r="V70" i="4"/>
  <c r="V59" i="4"/>
  <c r="AD70" i="4"/>
  <c r="AD59" i="4"/>
  <c r="B78" i="4"/>
  <c r="B74" i="4"/>
  <c r="B68" i="4"/>
  <c r="R78" i="4"/>
  <c r="R68" i="4"/>
  <c r="AH78" i="4"/>
  <c r="AH68" i="4"/>
  <c r="R59" i="4"/>
  <c r="D68" i="4"/>
  <c r="E74" i="4"/>
  <c r="AH74" i="4"/>
  <c r="Q70" i="3"/>
  <c r="Q59" i="3"/>
  <c r="Y70" i="3"/>
  <c r="AG70" i="3"/>
  <c r="AG59" i="3"/>
  <c r="E74" i="3"/>
  <c r="E78" i="3"/>
  <c r="M74" i="3"/>
  <c r="M78" i="3"/>
  <c r="M68" i="3"/>
  <c r="U74" i="3"/>
  <c r="U78" i="3"/>
  <c r="AC74" i="3"/>
  <c r="AC78" i="3"/>
  <c r="AC68" i="3"/>
  <c r="G68" i="3"/>
  <c r="O68" i="3"/>
  <c r="W68" i="3"/>
  <c r="AE68" i="3"/>
  <c r="E75" i="3"/>
  <c r="AG75" i="3"/>
  <c r="H78" i="3"/>
  <c r="H74" i="3"/>
  <c r="I75" i="3"/>
  <c r="O70" i="4"/>
  <c r="C78" i="4"/>
  <c r="C74" i="4"/>
  <c r="K78" i="4"/>
  <c r="K74" i="4"/>
  <c r="S78" i="4"/>
  <c r="S74" i="4"/>
  <c r="AA78" i="4"/>
  <c r="AA74" i="4"/>
  <c r="AI78" i="4"/>
  <c r="AI74" i="4"/>
  <c r="T68" i="4"/>
  <c r="D70" i="3"/>
  <c r="L59" i="3"/>
  <c r="T70" i="3"/>
  <c r="AB70" i="3"/>
  <c r="T59" i="3"/>
  <c r="V70" i="3"/>
  <c r="H59" i="4"/>
  <c r="D58" i="4"/>
  <c r="E68" i="4"/>
  <c r="M68" i="4"/>
  <c r="U68" i="4"/>
  <c r="AC68" i="4"/>
  <c r="C68" i="4"/>
  <c r="N78" i="4"/>
  <c r="E70" i="3"/>
  <c r="U70" i="3"/>
  <c r="AC70" i="3"/>
  <c r="I78" i="3"/>
  <c r="I74" i="3"/>
  <c r="Q78" i="3"/>
  <c r="Q74" i="3"/>
  <c r="Y78" i="3"/>
  <c r="Y74" i="3"/>
  <c r="AG78" i="3"/>
  <c r="AG74" i="3"/>
  <c r="U59" i="3"/>
  <c r="Z68" i="3"/>
  <c r="O59" i="4"/>
  <c r="S68" i="4"/>
  <c r="S70" i="4" s="1"/>
  <c r="AI68" i="4"/>
  <c r="P78" i="4"/>
  <c r="AD78" i="4"/>
  <c r="F70" i="3"/>
  <c r="AH59" i="4"/>
  <c r="B59" i="4"/>
  <c r="AE59" i="4"/>
  <c r="C59" i="3"/>
  <c r="K59" i="3"/>
  <c r="S59" i="3"/>
  <c r="AA59" i="3"/>
  <c r="AI59" i="3"/>
  <c r="C68" i="3"/>
  <c r="K68" i="3"/>
  <c r="S68" i="3"/>
  <c r="AA68" i="3"/>
  <c r="AI68" i="3"/>
  <c r="I59" i="4"/>
  <c r="Q59" i="4"/>
  <c r="Y59" i="4"/>
  <c r="AG59" i="4"/>
  <c r="H68" i="4"/>
  <c r="P68" i="4"/>
  <c r="X68" i="4"/>
  <c r="AF68" i="4"/>
  <c r="K85" i="2" l="1"/>
  <c r="K81" i="2"/>
  <c r="C79" i="4"/>
  <c r="C75" i="4"/>
  <c r="AE79" i="4"/>
  <c r="AE75" i="4"/>
  <c r="F81" i="2"/>
  <c r="F77" i="2"/>
  <c r="F76" i="2"/>
  <c r="F85" i="2"/>
  <c r="D85" i="2"/>
  <c r="D77" i="2"/>
  <c r="D81" i="2"/>
  <c r="Y79" i="4"/>
  <c r="Y75" i="4"/>
  <c r="Y70" i="4"/>
  <c r="Y71" i="4"/>
  <c r="Z85" i="1"/>
  <c r="Z77" i="1"/>
  <c r="Z81" i="1"/>
  <c r="L85" i="1"/>
  <c r="L81" i="1"/>
  <c r="C75" i="3"/>
  <c r="C79" i="3"/>
  <c r="C70" i="3"/>
  <c r="AC85" i="2"/>
  <c r="AC81" i="2"/>
  <c r="G75" i="4"/>
  <c r="G79" i="4"/>
  <c r="Y85" i="2"/>
  <c r="Y81" i="2"/>
  <c r="Y77" i="2"/>
  <c r="Y76" i="2"/>
  <c r="K85" i="1"/>
  <c r="K81" i="1"/>
  <c r="Q81" i="1"/>
  <c r="Q77" i="1"/>
  <c r="Q85" i="1"/>
  <c r="Q76" i="1"/>
  <c r="R75" i="4"/>
  <c r="R79" i="4"/>
  <c r="R70" i="4"/>
  <c r="R71" i="4"/>
  <c r="V79" i="3"/>
  <c r="V75" i="3"/>
  <c r="AB71" i="3"/>
  <c r="AB75" i="3"/>
  <c r="AB79" i="3"/>
  <c r="O79" i="4"/>
  <c r="O75" i="4"/>
  <c r="AE81" i="1"/>
  <c r="AE76" i="1"/>
  <c r="AE85" i="1"/>
  <c r="AH75" i="3"/>
  <c r="AH79" i="3"/>
  <c r="AH71" i="3"/>
  <c r="AH70" i="3"/>
  <c r="Y81" i="1"/>
  <c r="Y76" i="1"/>
  <c r="Y85" i="1"/>
  <c r="Y77" i="1"/>
  <c r="N85" i="1"/>
  <c r="N76" i="1"/>
  <c r="S81" i="2"/>
  <c r="S76" i="2"/>
  <c r="S85" i="2"/>
  <c r="P76" i="1"/>
  <c r="AI85" i="1"/>
  <c r="AI81" i="1"/>
  <c r="AI77" i="1"/>
  <c r="P79" i="4"/>
  <c r="P75" i="4"/>
  <c r="Q85" i="2"/>
  <c r="Q77" i="2"/>
  <c r="Q76" i="2"/>
  <c r="Q81" i="2"/>
  <c r="K75" i="3"/>
  <c r="K79" i="3"/>
  <c r="K70" i="3"/>
  <c r="Z75" i="3"/>
  <c r="Z71" i="3"/>
  <c r="Z70" i="3"/>
  <c r="Z79" i="3"/>
  <c r="J79" i="4"/>
  <c r="J70" i="4"/>
  <c r="J75" i="4"/>
  <c r="AE79" i="3"/>
  <c r="AE75" i="3"/>
  <c r="AE70" i="3"/>
  <c r="E85" i="2"/>
  <c r="E81" i="2"/>
  <c r="E77" i="2"/>
  <c r="AA81" i="2"/>
  <c r="AA77" i="2"/>
  <c r="AA85" i="2"/>
  <c r="AA76" i="2"/>
  <c r="M75" i="3"/>
  <c r="M79" i="3"/>
  <c r="L75" i="3"/>
  <c r="L79" i="3"/>
  <c r="G70" i="4"/>
  <c r="N79" i="3"/>
  <c r="N75" i="3"/>
  <c r="N70" i="3"/>
  <c r="AH77" i="1"/>
  <c r="AH81" i="1"/>
  <c r="AH76" i="1"/>
  <c r="AH85" i="1"/>
  <c r="AF85" i="1"/>
  <c r="AF81" i="1"/>
  <c r="AF77" i="1"/>
  <c r="AI77" i="2"/>
  <c r="AI81" i="2"/>
  <c r="AI76" i="2"/>
  <c r="AI85" i="2"/>
  <c r="V81" i="1"/>
  <c r="V85" i="1"/>
  <c r="C81" i="1"/>
  <c r="C85" i="1"/>
  <c r="S75" i="3"/>
  <c r="S79" i="3"/>
  <c r="S70" i="3"/>
  <c r="H79" i="4"/>
  <c r="H75" i="4"/>
  <c r="H70" i="4"/>
  <c r="V81" i="2"/>
  <c r="V85" i="2"/>
  <c r="AC75" i="4"/>
  <c r="AC79" i="4"/>
  <c r="AC70" i="4"/>
  <c r="Q79" i="4"/>
  <c r="Q71" i="4"/>
  <c r="Q75" i="4"/>
  <c r="Q70" i="4"/>
  <c r="D76" i="2"/>
  <c r="K76" i="2"/>
  <c r="C70" i="4"/>
  <c r="B85" i="1"/>
  <c r="B81" i="1"/>
  <c r="C76" i="2"/>
  <c r="C85" i="2"/>
  <c r="C81" i="2"/>
  <c r="E75" i="4"/>
  <c r="E79" i="4"/>
  <c r="E71" i="4"/>
  <c r="E70" i="4"/>
  <c r="P70" i="4"/>
  <c r="D78" i="4"/>
  <c r="D74" i="4"/>
  <c r="G79" i="3"/>
  <c r="G75" i="3"/>
  <c r="G70" i="3"/>
  <c r="B75" i="4"/>
  <c r="B79" i="4"/>
  <c r="V76" i="2"/>
  <c r="Z76" i="1"/>
  <c r="X71" i="3"/>
  <c r="X75" i="3"/>
  <c r="X79" i="3"/>
  <c r="L76" i="1"/>
  <c r="F79" i="3"/>
  <c r="F71" i="3"/>
  <c r="F75" i="3"/>
  <c r="D71" i="3"/>
  <c r="D79" i="3"/>
  <c r="D75" i="3"/>
  <c r="R81" i="1"/>
  <c r="R85" i="1"/>
  <c r="R77" i="1"/>
  <c r="R76" i="1"/>
  <c r="U85" i="2"/>
  <c r="U81" i="2"/>
  <c r="S75" i="4"/>
  <c r="S79" i="4"/>
  <c r="D75" i="4"/>
  <c r="D70" i="4"/>
  <c r="D71" i="4"/>
  <c r="D79" i="4"/>
  <c r="AD85" i="2"/>
  <c r="AD81" i="2"/>
  <c r="AA81" i="1"/>
  <c r="AA85" i="1"/>
  <c r="AA77" i="1"/>
  <c r="P75" i="3"/>
  <c r="P79" i="3"/>
  <c r="B75" i="3"/>
  <c r="B79" i="3"/>
  <c r="B70" i="3"/>
  <c r="AG79" i="4"/>
  <c r="AG71" i="4"/>
  <c r="AG75" i="4"/>
  <c r="AG70" i="4"/>
  <c r="I81" i="1"/>
  <c r="I76" i="1"/>
  <c r="I85" i="1"/>
  <c r="W75" i="4"/>
  <c r="W79" i="4"/>
  <c r="AE70" i="4"/>
  <c r="AH79" i="4"/>
  <c r="AH75" i="4"/>
  <c r="AH70" i="4"/>
  <c r="AH71" i="4"/>
  <c r="N85" i="2"/>
  <c r="N76" i="2"/>
  <c r="M85" i="2"/>
  <c r="M81" i="2"/>
  <c r="U75" i="4"/>
  <c r="U79" i="4"/>
  <c r="U70" i="4"/>
  <c r="W70" i="4"/>
  <c r="AD79" i="3"/>
  <c r="AD75" i="3"/>
  <c r="AD70" i="3"/>
  <c r="I85" i="2"/>
  <c r="I81" i="2"/>
  <c r="I76" i="2"/>
  <c r="I79" i="4"/>
  <c r="I75" i="4"/>
  <c r="I70" i="4"/>
  <c r="M75" i="4"/>
  <c r="M79" i="4"/>
  <c r="M70" i="4"/>
  <c r="W79" i="3"/>
  <c r="W75" i="3"/>
  <c r="W70" i="3"/>
  <c r="L70" i="3"/>
  <c r="O79" i="3"/>
  <c r="O75" i="3"/>
  <c r="O70" i="3"/>
  <c r="AF79" i="4"/>
  <c r="AF71" i="4"/>
  <c r="AF75" i="4"/>
  <c r="AI75" i="3"/>
  <c r="AI79" i="3"/>
  <c r="AI71" i="3"/>
  <c r="AI70" i="3"/>
  <c r="M70" i="3"/>
  <c r="X79" i="4"/>
  <c r="X71" i="4"/>
  <c r="X70" i="4"/>
  <c r="X75" i="4"/>
  <c r="AA75" i="3"/>
  <c r="AA71" i="3"/>
  <c r="AA79" i="3"/>
  <c r="AA70" i="3"/>
  <c r="AI75" i="4"/>
  <c r="AI79" i="4"/>
  <c r="AI71" i="4"/>
  <c r="T75" i="4"/>
  <c r="T79" i="4"/>
  <c r="T70" i="4"/>
  <c r="AC75" i="3"/>
  <c r="AC79" i="3"/>
  <c r="K76" i="1"/>
  <c r="T79" i="3"/>
  <c r="T75" i="3"/>
  <c r="AB75" i="4"/>
  <c r="AB79" i="4"/>
  <c r="AB71" i="4"/>
  <c r="AB70" i="4"/>
</calcChain>
</file>

<file path=xl/sharedStrings.xml><?xml version="1.0" encoding="utf-8"?>
<sst xmlns="http://schemas.openxmlformats.org/spreadsheetml/2006/main" count="558" uniqueCount="220">
  <si>
    <t>FIELD CROP BUDGETS - 2026</t>
  </si>
  <si>
    <t>CROP</t>
  </si>
  <si>
    <t>Alfalfa -Timothy Hay</t>
  </si>
  <si>
    <t>Premium Market Hay</t>
  </si>
  <si>
    <t>Feed barley</t>
  </si>
  <si>
    <t>Malting Barley</t>
  </si>
  <si>
    <t>Winter Barley</t>
  </si>
  <si>
    <t>Spring Canola - Herbicide Tolerant</t>
  </si>
  <si>
    <t>Winter Canola</t>
  </si>
  <si>
    <t>Coloured Beans</t>
  </si>
  <si>
    <t>Corn</t>
  </si>
  <si>
    <t>Non GMO Corn</t>
  </si>
  <si>
    <t>Corn Silage</t>
  </si>
  <si>
    <t>Sorghum-Sudangrass: Ensiled</t>
  </si>
  <si>
    <t>Fall Rye - Baleage</t>
  </si>
  <si>
    <t>Oats and Peas - Baleage</t>
  </si>
  <si>
    <t>Flax</t>
  </si>
  <si>
    <t>Oats</t>
  </si>
  <si>
    <t>Soybeans</t>
  </si>
  <si>
    <t>Roundup Ready Soybeans</t>
  </si>
  <si>
    <t>Switchgrass Direct seeded</t>
  </si>
  <si>
    <t>Winter Wheat</t>
  </si>
  <si>
    <t>Hard Red Winter Wheat</t>
  </si>
  <si>
    <t>Hard Red Spring Wheat</t>
  </si>
  <si>
    <t>White/Black Beans</t>
  </si>
  <si>
    <t>Organic Grain Corn</t>
  </si>
  <si>
    <t>Organic Soybeans</t>
  </si>
  <si>
    <t>Organic Winter Wheat</t>
  </si>
  <si>
    <t>Organic Spelt</t>
  </si>
  <si>
    <t xml:space="preserve">Organic Barley </t>
  </si>
  <si>
    <t>Organic Oats</t>
  </si>
  <si>
    <t>TILLAGE SYSTEM</t>
  </si>
  <si>
    <t>Conventional</t>
  </si>
  <si>
    <t>No till</t>
  </si>
  <si>
    <t>No Till</t>
  </si>
  <si>
    <t>Numbers in blue can be edited/changed by individual producers</t>
  </si>
  <si>
    <t>PER ACRE ESTIMATES</t>
  </si>
  <si>
    <t>REVENUE</t>
  </si>
  <si>
    <t xml:space="preserve"> Expected Yield per acre 
(metric tonne, bushel or cwt)</t>
  </si>
  <si>
    <t xml:space="preserve"> Expected Farm Market Price</t>
  </si>
  <si>
    <t xml:space="preserve">  Straw Revenue</t>
  </si>
  <si>
    <t xml:space="preserve">   Expected Yield per acre 
    (metric tonne) </t>
  </si>
  <si>
    <t xml:space="preserve">   Expected Price</t>
  </si>
  <si>
    <t>ESTIMATED GROSS REVENUE</t>
  </si>
  <si>
    <t>EXPENSES</t>
  </si>
  <si>
    <t>VARIABLE EXPENSES</t>
  </si>
  <si>
    <t xml:space="preserve">Seed </t>
  </si>
  <si>
    <t>Seed treatment</t>
  </si>
  <si>
    <t>Fertility - N</t>
  </si>
  <si>
    <r>
      <t xml:space="preserve">           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</si>
  <si>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 xml:space="preserve">             -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</si>
  <si>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 xml:space="preserve">             - Manure/compost</t>
  </si>
  <si>
    <t xml:space="preserve">             - Dry Fertilizer</t>
  </si>
  <si>
    <t xml:space="preserve">Herbicide </t>
  </si>
  <si>
    <t>Insecticide</t>
  </si>
  <si>
    <t>Fungicide</t>
  </si>
  <si>
    <t>Plant Growth Regulator</t>
  </si>
  <si>
    <t>Total Direct Inputs</t>
  </si>
  <si>
    <t>Soil Maintenance (cover crop, fallow, etc)</t>
  </si>
  <si>
    <t>Fuel</t>
  </si>
  <si>
    <t>Repairs and maintenance</t>
  </si>
  <si>
    <t xml:space="preserve">Marketing fees </t>
  </si>
  <si>
    <t>Production insurance</t>
  </si>
  <si>
    <t>Risk Management Program</t>
  </si>
  <si>
    <t xml:space="preserve">Custom work - Fertilizer application </t>
  </si>
  <si>
    <t xml:space="preserve">                    - Pesticide application</t>
  </si>
  <si>
    <t xml:space="preserve">                    - Other</t>
  </si>
  <si>
    <t>Certification fees</t>
  </si>
  <si>
    <t>Added Expense for IP</t>
  </si>
  <si>
    <t>Trucking</t>
  </si>
  <si>
    <t>Storage</t>
  </si>
  <si>
    <t>Drying</t>
  </si>
  <si>
    <t>Land rent</t>
  </si>
  <si>
    <t xml:space="preserve">Operator labour (self or hired) </t>
  </si>
  <si>
    <t>Hand labour</t>
  </si>
  <si>
    <t>Interest on operating</t>
  </si>
  <si>
    <t>Other</t>
  </si>
  <si>
    <t>Expenses for Straw</t>
  </si>
  <si>
    <r>
      <t>Fertility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</si>
  <si>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Tractor and Machine Expenses</t>
  </si>
  <si>
    <t xml:space="preserve">Fuel </t>
  </si>
  <si>
    <t xml:space="preserve">Depreciation </t>
  </si>
  <si>
    <t>Interest on investment</t>
  </si>
  <si>
    <t>Insurance and housing</t>
  </si>
  <si>
    <t>Twine</t>
  </si>
  <si>
    <t>Labour</t>
  </si>
  <si>
    <t>Total Variable Expenses</t>
  </si>
  <si>
    <t>CONTRIBUTION MARGIN                                            (Gross Revenue - Variable Expenses)</t>
  </si>
  <si>
    <t>FIXED EXPENSES</t>
  </si>
  <si>
    <t xml:space="preserve">Machinery - Depreciation </t>
  </si>
  <si>
    <t>— Interest on investment</t>
  </si>
  <si>
    <t>— Insurance and housing</t>
  </si>
  <si>
    <t>Land Costs</t>
  </si>
  <si>
    <t>Other overhead</t>
  </si>
  <si>
    <t>Amortized Establishment Expenses</t>
  </si>
  <si>
    <t>Total Fixed Expenses</t>
  </si>
  <si>
    <t>TOTAL EXPENSES</t>
  </si>
  <si>
    <t>PROFIT MARGIN                                  (Gross Revenue - Total Expenses)</t>
  </si>
  <si>
    <t>PROFIT MARGIN (Excluding straw)                                  (Revenue - Total Expenses)</t>
  </si>
  <si>
    <t>BREAK-EVEN YIELD PER ACRE (Excluding straw)</t>
  </si>
  <si>
    <t xml:space="preserve"> To Cover Variable Expenses </t>
  </si>
  <si>
    <t xml:space="preserve"> To Cover Total Expenses</t>
  </si>
  <si>
    <t>BREAK-EVEN PRICE PER UNIT (Excluding straw)</t>
  </si>
  <si>
    <t>BUDGETS DE GRANDES CULTURES 2026</t>
  </si>
  <si>
    <t>Culture</t>
  </si>
  <si>
    <t>Luzerne fléole des prés</t>
  </si>
  <si>
    <t>Marché haut de gamme</t>
  </si>
  <si>
    <t>Orge fourragère</t>
  </si>
  <si>
    <t>Orge de brasserie</t>
  </si>
  <si>
    <t>Orge d’automne</t>
  </si>
  <si>
    <t>Canola de printemps tolérant aux herbicides</t>
  </si>
  <si>
    <t>Canola d’automne</t>
  </si>
  <si>
    <t>Haricots colorés</t>
  </si>
  <si>
    <t>Maïs</t>
  </si>
  <si>
    <t>Non GM Maïs</t>
  </si>
  <si>
    <t>Maïs à ensilage</t>
  </si>
  <si>
    <t>Sorgho-soudan</t>
  </si>
  <si>
    <t>Seigle d’automne</t>
  </si>
  <si>
    <t>Avoine et pois</t>
  </si>
  <si>
    <t>Lin</t>
  </si>
  <si>
    <t>Avoine</t>
  </si>
  <si>
    <t>Soya</t>
  </si>
  <si>
    <t>Soya Roundup Ready</t>
  </si>
  <si>
    <t>Panic raide Ensemencement</t>
  </si>
  <si>
    <t>Blé tendre roux d’automne</t>
  </si>
  <si>
    <t>Blé roux vitreux d’automne</t>
  </si>
  <si>
    <t>Blé roux vitreux de printemps</t>
  </si>
  <si>
    <t>Haricots blancs et haricots noirs</t>
  </si>
  <si>
    <t>Maïs-grain — bio</t>
  </si>
  <si>
    <t>Soya — bio</t>
  </si>
  <si>
    <t>Blé d’automne — bio</t>
  </si>
  <si>
    <t>épeautre — bio</t>
  </si>
  <si>
    <t>Orge — bio</t>
  </si>
  <si>
    <t>Avoine — bio</t>
  </si>
  <si>
    <t>Travail du sol</t>
  </si>
  <si>
    <t>méthode traditionnelle</t>
  </si>
  <si>
    <t>semis direct</t>
  </si>
  <si>
    <t>Les nombres en bleu peuvent être édités / modifiés par les producteurs individuels</t>
  </si>
  <si>
    <t>Exemples de coûts/acre</t>
  </si>
  <si>
    <t>REVENUS</t>
  </si>
  <si>
    <t>Rendement prévu par acre 
(tonne métrique, boisseaux, quintaux)</t>
  </si>
  <si>
    <t>Prix prévu</t>
  </si>
  <si>
    <t>Revenu de paille</t>
  </si>
  <si>
    <t>Rendement de la paille prévu 
(tonne métrique)</t>
  </si>
  <si>
    <t>Prix de la paille prévu</t>
  </si>
  <si>
    <t>Total des revenus anticipés</t>
  </si>
  <si>
    <t>FRAIS</t>
  </si>
  <si>
    <t>FRAIS VARIABLES</t>
  </si>
  <si>
    <t>Semence</t>
  </si>
  <si>
    <t>Traitement de semence</t>
  </si>
  <si>
    <t>Engrais - N</t>
  </si>
  <si>
    <t xml:space="preserve">             - fumier, compost</t>
  </si>
  <si>
    <t xml:space="preserve">             - engrais solide, chaux</t>
  </si>
  <si>
    <t>Fongicide</t>
  </si>
  <si>
    <t>Régulateur de croissance des plantes</t>
  </si>
  <si>
    <t>Total des intrants directes</t>
  </si>
  <si>
    <t>Protection du sol (culture couvre-sol, jachère, etc.)</t>
  </si>
  <si>
    <t>carburant</t>
  </si>
  <si>
    <t>réparations</t>
  </si>
  <si>
    <t>Frais de commercialisation</t>
  </si>
  <si>
    <t>Assurance-production</t>
  </si>
  <si>
    <t>Programme de gestion des risques</t>
  </si>
  <si>
    <t xml:space="preserve">Travail à forfait - Fertilizer application </t>
  </si>
  <si>
    <t xml:space="preserve">                    - applications de pesticides</t>
  </si>
  <si>
    <t xml:space="preserve">                    - Autre</t>
  </si>
  <si>
    <t>Frais de certification</t>
  </si>
  <si>
    <t>Frais inhérents aux cultivars IP</t>
  </si>
  <si>
    <t>Transport</t>
  </si>
  <si>
    <t>Entreposage</t>
  </si>
  <si>
    <t>Séchage</t>
  </si>
  <si>
    <t>Location de la terre</t>
  </si>
  <si>
    <t>Main-d’oeuvre (exploitant ou personnel engagé)</t>
  </si>
  <si>
    <t>Main-d’oeuvre : désherbage manuel</t>
  </si>
  <si>
    <t>Intérêts sur les charges d’exploitation</t>
  </si>
  <si>
    <t>Autre</t>
  </si>
  <si>
    <t>Charges liées à la paille</t>
  </si>
  <si>
    <r>
      <t>Engrais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</si>
  <si>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Tracteur et machinerie</t>
  </si>
  <si>
    <t>réparations et entretien</t>
  </si>
  <si>
    <t xml:space="preserve">amortissement </t>
  </si>
  <si>
    <t>intérêts sur investissement</t>
  </si>
  <si>
    <t>assurance et remisage</t>
  </si>
  <si>
    <t>Ficelle</t>
  </si>
  <si>
    <t>Main-d’oeuvre</t>
  </si>
  <si>
    <t>Total des frais variables</t>
  </si>
  <si>
    <t>MARGE DE CONTRIBUTION (revenu total – frais variables)</t>
  </si>
  <si>
    <t>FRAIS FIXES</t>
  </si>
  <si>
    <t xml:space="preserve">Machinerie - amortissement </t>
  </si>
  <si>
    <t>— intérêts sur investissement</t>
  </si>
  <si>
    <t>Terre coûte</t>
  </si>
  <si>
    <t>Autres frais généraux</t>
  </si>
  <si>
    <t>Coûts pour l’année de l’établissement</t>
  </si>
  <si>
    <t>Total des frais fixes</t>
  </si>
  <si>
    <t>TOTAL DES FRAIS</t>
  </si>
  <si>
    <t>MARGE DE PROFIT (revenu total – frais total)</t>
  </si>
  <si>
    <t>MARGE DE PROFIT (à l'exclusion de la paille) (revenu total – frais total)</t>
  </si>
  <si>
    <t>Rendement de rentabilité par acre (à l'exclusion de la paille)</t>
  </si>
  <si>
    <t xml:space="preserve"> Pour couvrir - frais variables</t>
  </si>
  <si>
    <t xml:space="preserve"> Pour couvrir - frais total</t>
  </si>
  <si>
    <t>Prix de rentabilité par unité (à l'exclusion de la paille)</t>
  </si>
  <si>
    <t>High Quality Hay</t>
  </si>
  <si>
    <t>Machinery operations</t>
  </si>
  <si>
    <t>Tillage</t>
  </si>
  <si>
    <t>Planting</t>
  </si>
  <si>
    <t>Fertilizer application</t>
  </si>
  <si>
    <t>Pesticide application</t>
  </si>
  <si>
    <t>Harvest</t>
  </si>
  <si>
    <t>Total Machinery</t>
  </si>
  <si>
    <t>Machinery operations - straw</t>
  </si>
  <si>
    <t>Harvest - straw</t>
  </si>
  <si>
    <t xml:space="preserve">             - P2O5</t>
  </si>
  <si>
    <t xml:space="preserve">             - K2O</t>
  </si>
  <si>
    <t>Opérations de machinerie</t>
  </si>
  <si>
    <t>Semis</t>
  </si>
  <si>
    <t>Livraison</t>
  </si>
  <si>
    <t>Applications de pesticide</t>
  </si>
  <si>
    <t>Récolte</t>
  </si>
  <si>
    <t>Total de la machinerie</t>
  </si>
  <si>
    <t>Opérations de machinerie - paille</t>
  </si>
  <si>
    <t>Récolte - paille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</si>
</sst>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2" fontId="5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6" fillId="0" borderId="12" xfId="0" applyNumberFormat="1" applyFont="1" applyBorder="1" applyAlignment="1">
      <alignment wrapText="1"/>
    </xf>
    <xf numFmtId="2" fontId="5" fillId="0" borderId="13" xfId="0" applyNumberFormat="1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right"/>
    </xf>
    <xf numFmtId="2" fontId="6" fillId="0" borderId="0" xfId="0" applyNumberFormat="1" applyFont="1"/>
    <xf numFmtId="2" fontId="6" fillId="0" borderId="15" xfId="0" applyNumberFormat="1" applyFont="1" applyBorder="1"/>
    <xf numFmtId="2" fontId="6" fillId="0" borderId="16" xfId="0" applyNumberFormat="1" applyFont="1" applyBorder="1"/>
    <xf numFmtId="2" fontId="5" fillId="0" borderId="17" xfId="0" applyNumberFormat="1" applyFont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6" fillId="0" borderId="19" xfId="0" applyNumberFormat="1" applyFont="1" applyBorder="1"/>
    <xf numFmtId="164" fontId="6" fillId="0" borderId="16" xfId="0" applyNumberFormat="1" applyFont="1" applyBorder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0" xfId="0" applyFont="1"/>
    <xf numFmtId="0" fontId="6" fillId="0" borderId="19" xfId="0" applyFont="1" applyBorder="1"/>
    <xf numFmtId="2" fontId="6" fillId="0" borderId="16" xfId="0" applyNumberFormat="1" applyFont="1" applyBorder="1" applyAlignment="1">
      <alignment wrapText="1"/>
    </xf>
    <xf numFmtId="1" fontId="5" fillId="0" borderId="17" xfId="0" applyNumberFormat="1" applyFont="1" applyBorder="1" applyAlignment="1">
      <alignment horizontal="right"/>
    </xf>
    <xf numFmtId="1" fontId="5" fillId="0" borderId="18" xfId="0" applyNumberFormat="1" applyFont="1" applyBorder="1" applyAlignment="1">
      <alignment horizontal="right"/>
    </xf>
    <xf numFmtId="2" fontId="6" fillId="0" borderId="20" xfId="0" applyNumberFormat="1" applyFont="1" applyBorder="1"/>
    <xf numFmtId="2" fontId="5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2" fillId="0" borderId="1" xfId="0" applyNumberFormat="1" applyFont="1" applyBorder="1"/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left" textRotation="60"/>
    </xf>
    <xf numFmtId="0" fontId="2" fillId="0" borderId="25" xfId="0" applyFont="1" applyBorder="1" applyAlignment="1">
      <alignment horizontal="left" textRotation="60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5" xfId="0" applyFont="1" applyBorder="1"/>
    <xf numFmtId="0" fontId="6" fillId="0" borderId="12" xfId="0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0" fontId="6" fillId="0" borderId="15" xfId="0" applyFont="1" applyBorder="1"/>
    <xf numFmtId="0" fontId="6" fillId="0" borderId="16" xfId="0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5" fillId="0" borderId="17" xfId="0" applyFont="1" applyBorder="1"/>
    <xf numFmtId="0" fontId="5" fillId="0" borderId="18" xfId="0" applyFont="1" applyBorder="1"/>
    <xf numFmtId="2" fontId="2" fillId="0" borderId="16" xfId="0" applyNumberFormat="1" applyFont="1" applyBorder="1" applyAlignment="1">
      <alignment horizontal="left" indent="2"/>
    </xf>
    <xf numFmtId="2" fontId="8" fillId="0" borderId="17" xfId="0" applyNumberFormat="1" applyFont="1" applyBorder="1"/>
    <xf numFmtId="0" fontId="2" fillId="0" borderId="16" xfId="0" applyFont="1" applyBorder="1"/>
    <xf numFmtId="0" fontId="6" fillId="0" borderId="16" xfId="0" applyFont="1" applyBorder="1" applyAlignment="1">
      <alignment horizontal="left" indent="2"/>
    </xf>
    <xf numFmtId="0" fontId="6" fillId="0" borderId="16" xfId="0" applyFont="1" applyBorder="1" applyAlignment="1">
      <alignment horizontal="left" indent="3"/>
    </xf>
    <xf numFmtId="0" fontId="6" fillId="0" borderId="4" xfId="0" applyFont="1" applyBorder="1" applyAlignment="1">
      <alignment horizontal="left" indent="3"/>
    </xf>
    <xf numFmtId="0" fontId="5" fillId="0" borderId="6" xfId="0" applyFont="1" applyBorder="1"/>
    <xf numFmtId="0" fontId="5" fillId="0" borderId="7" xfId="0" applyFont="1" applyBorder="1"/>
    <xf numFmtId="2" fontId="2" fillId="0" borderId="4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2" borderId="4" xfId="0" applyNumberFormat="1" applyFont="1" applyFill="1" applyBorder="1" applyAlignment="1">
      <alignment wrapText="1"/>
    </xf>
    <xf numFmtId="2" fontId="2" fillId="2" borderId="6" xfId="0" applyNumberFormat="1" applyFont="1" applyFill="1" applyBorder="1"/>
    <xf numFmtId="2" fontId="2" fillId="2" borderId="7" xfId="0" applyNumberFormat="1" applyFont="1" applyFill="1" applyBorder="1"/>
    <xf numFmtId="0" fontId="6" fillId="0" borderId="4" xfId="0" applyFont="1" applyBorder="1"/>
    <xf numFmtId="0" fontId="6" fillId="0" borderId="6" xfId="0" applyFont="1" applyBorder="1"/>
    <xf numFmtId="0" fontId="6" fillId="0" borderId="7" xfId="0" applyFont="1" applyBorder="1"/>
    <xf numFmtId="2" fontId="6" fillId="0" borderId="4" xfId="0" applyNumberFormat="1" applyFon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2" fontId="2" fillId="2" borderId="26" xfId="0" applyNumberFormat="1" applyFont="1" applyFill="1" applyBorder="1" applyAlignment="1">
      <alignment wrapText="1"/>
    </xf>
    <xf numFmtId="2" fontId="2" fillId="2" borderId="27" xfId="0" applyNumberFormat="1" applyFont="1" applyFill="1" applyBorder="1"/>
    <xf numFmtId="2" fontId="2" fillId="2" borderId="28" xfId="0" applyNumberFormat="1" applyFont="1" applyFill="1" applyBorder="1"/>
    <xf numFmtId="0" fontId="2" fillId="2" borderId="29" xfId="0" applyFont="1" applyFill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/>
    </xf>
    <xf numFmtId="2" fontId="2" fillId="0" borderId="9" xfId="0" applyNumberFormat="1" applyFont="1" applyBorder="1"/>
    <xf numFmtId="0" fontId="2" fillId="0" borderId="9" xfId="0" applyFont="1" applyBorder="1" applyAlignment="1">
      <alignment horizontal="center" wrapText="1"/>
    </xf>
    <xf numFmtId="0" fontId="4" fillId="0" borderId="30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2" fontId="0" fillId="0" borderId="17" xfId="0" applyNumberFormat="1" applyBorder="1"/>
    <xf numFmtId="0" fontId="2" fillId="0" borderId="16" xfId="0" applyFont="1" applyBorder="1" applyAlignment="1">
      <alignment horizontal="left" indent="2"/>
    </xf>
    <xf numFmtId="2" fontId="2" fillId="0" borderId="17" xfId="0" applyNumberFormat="1" applyFont="1" applyBorder="1"/>
    <xf numFmtId="2" fontId="4" fillId="0" borderId="6" xfId="0" applyNumberFormat="1" applyFont="1" applyBorder="1"/>
    <xf numFmtId="0" fontId="4" fillId="0" borderId="6" xfId="0" applyFont="1" applyBorder="1"/>
    <xf numFmtId="0" fontId="2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tariogov-my.sharepoint.com/personal/john_molenhuis_ontario_ca/Documents/Documents/Data/Publications/CropBudgets/2026/cropbudgettemplate2026.xlsm" TargetMode="External"/><Relationship Id="rId1" Type="http://schemas.openxmlformats.org/officeDocument/2006/relationships/externalLinkPath" Target="cropbudgettemplate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ublications\MachCostFactSheet\MachdataMN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Pub60"/>
      <sheetName val="alfalfa"/>
      <sheetName val="Sheet4"/>
      <sheetName val="barley"/>
      <sheetName val="canola"/>
      <sheetName val="wcanola"/>
      <sheetName val="cbeans"/>
      <sheetName val="corn"/>
      <sheetName val="corn GMO"/>
      <sheetName val="WarmForage"/>
      <sheetName val="CoolForage"/>
      <sheetName val="flax"/>
      <sheetName val="oats"/>
      <sheetName val="soybeans"/>
      <sheetName val="switchgrass"/>
      <sheetName val="wwheat"/>
      <sheetName val="hrwwheat"/>
      <sheetName val="hrswheat"/>
      <sheetName val="wbeans"/>
      <sheetName val="Sheet5"/>
      <sheetName val="org_grc_soy"/>
      <sheetName val="org_wh_sp"/>
      <sheetName val="org_bar_oat"/>
      <sheetName val="ProdnSys2019"/>
      <sheetName val="ProdnSys2020"/>
      <sheetName val="ProdnSys2021"/>
      <sheetName val="ProdnSys2026"/>
      <sheetName val="ProdnSysHiQualHay"/>
      <sheetName val="OrganicProdnSys"/>
      <sheetName val="CustomAllo"/>
      <sheetName val="Inputs"/>
      <sheetName val="Fuel"/>
      <sheetName val="BudgetSummary"/>
      <sheetName val="Summary"/>
      <sheetName val="Ovhd"/>
      <sheetName val="acreage"/>
      <sheetName val="FIPI2002"/>
      <sheetName val="Sommaire"/>
      <sheetName val="BudgetSummaryCWS"/>
      <sheetName val="SummaryCustomRates"/>
      <sheetName val="SommaireCWS"/>
      <sheetName val="summaryPub60CRW"/>
      <sheetName val="CropBudget2021CWS"/>
      <sheetName val="Mach"/>
      <sheetName val="Ridgetown"/>
      <sheetName val="land"/>
      <sheetName val="Stats"/>
      <sheetName val="exchange"/>
      <sheetName val="corn_mach"/>
      <sheetName val="crop wksht"/>
      <sheetName val="2016MN"/>
      <sheetName val="2022MN"/>
      <sheetName val="2009MN"/>
      <sheetName val="historical"/>
      <sheetName val="Sheet1"/>
      <sheetName val="FertRates"/>
      <sheetName val="FertPrices"/>
      <sheetName val="Yield5_10yrAgricorp"/>
      <sheetName val="Yields_History"/>
      <sheetName val="survey "/>
      <sheetName val="Prices"/>
      <sheetName val="Sheet2"/>
      <sheetName val="Sheet3"/>
      <sheetName val="OrganicSurvey"/>
      <sheetName val="CoverCrops"/>
      <sheetName val="MktgBdfees"/>
      <sheetName val="RMP"/>
      <sheetName val="AgriBen_fertiliz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arameters"/>
      <sheetName val="Power"/>
      <sheetName val="Implements"/>
      <sheetName val="Detail"/>
      <sheetName val="Calculate"/>
      <sheetName val="Costbytype"/>
      <sheetName val="Menu_for_Implements_col_A"/>
      <sheetName val="Repair_RemainVal_Coe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73F2-720D-4BE1-8511-48EBE2CFE714}">
  <sheetPr codeName="Sheet25"/>
  <dimension ref="A1:EW85"/>
  <sheetViews>
    <sheetView showGridLines="0" tabSelected="1" zoomScaleNormal="100" workbookViewId="0">
      <pane xSplit="1" ySplit="3" topLeftCell="B4" activePane="bottomRight" state="frozen"/>
      <selection pane="bottomRight" activeCell="A4" sqref="A4"/>
      <selection pane="bottomLeft" activeCell="A4" sqref="A4"/>
      <selection pane="topRight" activeCell="A4" sqref="A4"/>
    </sheetView>
  </sheetViews>
  <sheetFormatPr defaultColWidth="9.140625" defaultRowHeight="15.6"/>
  <cols>
    <col min="1" max="1" width="42.85546875" style="35" customWidth="1"/>
    <col min="2" max="35" width="15.7109375" style="35" customWidth="1"/>
    <col min="36" max="16384" width="9.140625" style="35"/>
  </cols>
  <sheetData>
    <row r="1" spans="1:153" s="4" customFormat="1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.1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10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18</v>
      </c>
      <c r="U2" s="8" t="s">
        <v>19</v>
      </c>
      <c r="V2" s="8" t="s">
        <v>20</v>
      </c>
      <c r="W2" s="8" t="s">
        <v>20</v>
      </c>
      <c r="X2" s="8" t="s">
        <v>21</v>
      </c>
      <c r="Y2" s="8" t="s">
        <v>21</v>
      </c>
      <c r="Z2" s="8" t="s">
        <v>22</v>
      </c>
      <c r="AA2" s="8" t="s">
        <v>22</v>
      </c>
      <c r="AB2" s="8" t="s">
        <v>23</v>
      </c>
      <c r="AC2" s="8" t="s">
        <v>24</v>
      </c>
      <c r="AD2" s="8" t="s">
        <v>25</v>
      </c>
      <c r="AE2" s="8" t="s">
        <v>26</v>
      </c>
      <c r="AF2" s="8" t="s">
        <v>27</v>
      </c>
      <c r="AG2" s="8" t="s">
        <v>28</v>
      </c>
      <c r="AH2" s="8" t="s">
        <v>29</v>
      </c>
      <c r="AI2" s="9" t="s">
        <v>30</v>
      </c>
    </row>
    <row r="3" spans="1:153" s="10" customFormat="1" ht="23.25" customHeight="1">
      <c r="A3" s="11" t="s">
        <v>31</v>
      </c>
      <c r="B3" s="12" t="s">
        <v>32</v>
      </c>
      <c r="C3" s="13" t="s">
        <v>32</v>
      </c>
      <c r="D3" s="12" t="s">
        <v>32</v>
      </c>
      <c r="E3" s="12" t="s">
        <v>32</v>
      </c>
      <c r="F3" s="12" t="s">
        <v>32</v>
      </c>
      <c r="G3" s="12" t="s">
        <v>32</v>
      </c>
      <c r="H3" s="12" t="s">
        <v>32</v>
      </c>
      <c r="I3" s="12" t="s">
        <v>32</v>
      </c>
      <c r="J3" s="12" t="s">
        <v>32</v>
      </c>
      <c r="K3" s="12" t="s">
        <v>32</v>
      </c>
      <c r="L3" s="12" t="s">
        <v>33</v>
      </c>
      <c r="M3" s="12" t="s">
        <v>32</v>
      </c>
      <c r="N3" s="12" t="s">
        <v>32</v>
      </c>
      <c r="O3" s="12" t="s">
        <v>32</v>
      </c>
      <c r="P3" s="12" t="s">
        <v>32</v>
      </c>
      <c r="Q3" s="12" t="s">
        <v>32</v>
      </c>
      <c r="R3" s="12" t="s">
        <v>32</v>
      </c>
      <c r="S3" s="12" t="s">
        <v>32</v>
      </c>
      <c r="T3" s="12" t="s">
        <v>33</v>
      </c>
      <c r="U3" s="12" t="s">
        <v>33</v>
      </c>
      <c r="V3" s="12" t="s">
        <v>32</v>
      </c>
      <c r="W3" s="12" t="s">
        <v>34</v>
      </c>
      <c r="X3" s="12" t="s">
        <v>32</v>
      </c>
      <c r="Y3" s="12" t="s">
        <v>33</v>
      </c>
      <c r="Z3" s="12" t="s">
        <v>32</v>
      </c>
      <c r="AA3" s="12" t="s">
        <v>33</v>
      </c>
      <c r="AB3" s="12" t="s">
        <v>32</v>
      </c>
      <c r="AC3" s="12" t="s">
        <v>32</v>
      </c>
      <c r="AD3" s="12" t="s">
        <v>32</v>
      </c>
      <c r="AE3" s="12" t="s">
        <v>32</v>
      </c>
      <c r="AF3" s="12" t="s">
        <v>32</v>
      </c>
      <c r="AG3" s="12" t="s">
        <v>32</v>
      </c>
      <c r="AH3" s="12" t="s">
        <v>32</v>
      </c>
      <c r="AI3" s="14" t="s">
        <v>32</v>
      </c>
    </row>
    <row r="4" spans="1:153" s="10" customFormat="1" ht="20.25" customHeight="1">
      <c r="A4" s="15" t="s">
        <v>35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>
      <c r="A5" s="19" t="s">
        <v>36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0.95">
      <c r="A7" s="22" t="s">
        <v>38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>
      <c r="A8" s="28" t="s">
        <v>39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>
      <c r="A9" s="32" t="s">
        <v>40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0.95">
      <c r="A10" s="37" t="s">
        <v>41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>
      <c r="A11" s="40" t="s">
        <v>42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>
      <c r="A12" s="43" t="s">
        <v>43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>
      <c r="A14" s="19" t="s">
        <v>44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>
      <c r="A15" s="19" t="s">
        <v>45</v>
      </c>
      <c r="AI15" s="51"/>
    </row>
    <row r="16" spans="1:153" s="55" customFormat="1">
      <c r="A16" s="52" t="s">
        <v>46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>
      <c r="A17" s="56" t="s">
        <v>47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>
      <c r="A18" s="5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0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>
      <c r="A19" s="56" t="s">
        <v>48</v>
      </c>
      <c r="B19" s="59"/>
      <c r="C19" s="59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9"/>
      <c r="T19" s="59"/>
      <c r="U19" s="59"/>
      <c r="V19" s="59">
        <v>57.300000000000004</v>
      </c>
      <c r="W19" s="59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9"/>
      <c r="AE19" s="59"/>
      <c r="AF19" s="59"/>
      <c r="AG19" s="59"/>
      <c r="AH19" s="59"/>
      <c r="AI19" s="60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>
      <c r="A20" s="56" t="s">
        <v>49</v>
      </c>
      <c r="B20" s="59">
        <v>40.550000000000004</v>
      </c>
      <c r="C20" s="59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9"/>
      <c r="AE20" s="59"/>
      <c r="AF20" s="59"/>
      <c r="AG20" s="59"/>
      <c r="AH20" s="59"/>
      <c r="AI20" s="60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9"/>
      <c r="AE21" s="59"/>
      <c r="AF21" s="59"/>
      <c r="AG21" s="59"/>
      <c r="AH21" s="59"/>
      <c r="AI21" s="60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>
      <c r="A22" s="56" t="s">
        <v>51</v>
      </c>
      <c r="B22" s="57"/>
      <c r="C22" s="57"/>
      <c r="D22" s="57"/>
      <c r="E22" s="57"/>
      <c r="F22" s="57"/>
      <c r="G22" s="57"/>
      <c r="H22" s="57"/>
      <c r="I22" s="59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9"/>
      <c r="AF22" s="57">
        <v>150</v>
      </c>
      <c r="AG22" s="57">
        <v>150</v>
      </c>
      <c r="AH22" s="59"/>
      <c r="AI22" s="60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>
      <c r="A23" s="56" t="s">
        <v>52</v>
      </c>
      <c r="B23" s="57"/>
      <c r="C23" s="57">
        <v>30</v>
      </c>
      <c r="D23" s="57"/>
      <c r="E23" s="57"/>
      <c r="F23" s="57"/>
      <c r="G23" s="57"/>
      <c r="H23" s="57"/>
      <c r="I23" s="5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9">
        <v>65</v>
      </c>
      <c r="AF23" s="57">
        <v>65</v>
      </c>
      <c r="AG23" s="57">
        <v>65</v>
      </c>
      <c r="AH23" s="59">
        <v>65</v>
      </c>
      <c r="AI23" s="60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>
      <c r="A24" s="56" t="s">
        <v>53</v>
      </c>
      <c r="B24" s="59"/>
      <c r="C24" s="59">
        <v>10.850000000000001</v>
      </c>
      <c r="D24" s="57">
        <v>22.25</v>
      </c>
      <c r="E24" s="57">
        <v>22.25</v>
      </c>
      <c r="F24" s="57">
        <v>22.25</v>
      </c>
      <c r="G24" s="59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9"/>
      <c r="AE24" s="59"/>
      <c r="AF24" s="59"/>
      <c r="AG24" s="59"/>
      <c r="AH24" s="59"/>
      <c r="AI24" s="60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>
      <c r="A26" s="56" t="s">
        <v>55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>
      <c r="A28" s="61" t="s">
        <v>57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>
      <c r="A29" s="56"/>
      <c r="B29" s="59"/>
      <c r="C29" s="59"/>
      <c r="D29" s="59"/>
      <c r="E29" s="59"/>
      <c r="F29" s="59"/>
      <c r="G29" s="59"/>
      <c r="H29" s="59"/>
      <c r="I29" s="57"/>
      <c r="J29" s="59"/>
      <c r="K29" s="59"/>
      <c r="L29" s="59"/>
      <c r="M29" s="59"/>
      <c r="N29" s="59"/>
      <c r="O29" s="59"/>
      <c r="P29" s="59"/>
      <c r="Q29" s="59"/>
      <c r="R29" s="57"/>
      <c r="S29" s="59"/>
      <c r="T29" s="59"/>
      <c r="U29" s="59"/>
      <c r="V29" s="59"/>
      <c r="W29" s="59"/>
      <c r="X29" s="57"/>
      <c r="Y29" s="57"/>
      <c r="Z29" s="57"/>
      <c r="AA29" s="57"/>
      <c r="AB29" s="57"/>
      <c r="AC29" s="57"/>
      <c r="AD29" s="59"/>
      <c r="AE29" s="59"/>
      <c r="AF29" s="59"/>
      <c r="AG29" s="59"/>
      <c r="AH29" s="59"/>
      <c r="AI29" s="60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>
      <c r="A30" s="56" t="s">
        <v>58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7"/>
      <c r="S30" s="59"/>
      <c r="T30" s="59"/>
      <c r="U30" s="59"/>
      <c r="V30" s="59"/>
      <c r="W30" s="59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>
      <c r="A31" s="56" t="s">
        <v>59</v>
      </c>
      <c r="B31" s="57">
        <v>44.800000000000004</v>
      </c>
      <c r="C31" s="57">
        <v>42.2</v>
      </c>
      <c r="D31" s="57">
        <v>30.650000000000002</v>
      </c>
      <c r="E31" s="57">
        <v>30.650000000000002</v>
      </c>
      <c r="F31" s="57">
        <v>30.650000000000002</v>
      </c>
      <c r="G31" s="57">
        <v>30.650000000000002</v>
      </c>
      <c r="H31" s="57">
        <v>29.450000000000003</v>
      </c>
      <c r="I31" s="57">
        <v>51.45</v>
      </c>
      <c r="J31" s="57">
        <v>40.950000000000003</v>
      </c>
      <c r="K31" s="57">
        <v>40.950000000000003</v>
      </c>
      <c r="L31" s="57">
        <v>22.900000000000002</v>
      </c>
      <c r="M31" s="57">
        <v>21.150000000000002</v>
      </c>
      <c r="N31" s="57">
        <v>5.9</v>
      </c>
      <c r="O31" s="57">
        <v>5.9</v>
      </c>
      <c r="P31" s="57">
        <v>5.9</v>
      </c>
      <c r="Q31" s="57">
        <v>30.650000000000002</v>
      </c>
      <c r="R31" s="57">
        <v>30.650000000000002</v>
      </c>
      <c r="S31" s="57">
        <v>30.650000000000002</v>
      </c>
      <c r="T31" s="57">
        <v>22.450000000000003</v>
      </c>
      <c r="U31" s="57">
        <v>22.450000000000003</v>
      </c>
      <c r="V31" s="57">
        <v>22.400000000000002</v>
      </c>
      <c r="W31" s="57">
        <v>22.400000000000002</v>
      </c>
      <c r="X31" s="57">
        <v>30.650000000000002</v>
      </c>
      <c r="Y31" s="57">
        <v>22.450000000000003</v>
      </c>
      <c r="Z31" s="57">
        <v>30.650000000000002</v>
      </c>
      <c r="AA31" s="57">
        <v>22.450000000000003</v>
      </c>
      <c r="AB31" s="57">
        <v>30.650000000000002</v>
      </c>
      <c r="AC31" s="57">
        <v>39.1</v>
      </c>
      <c r="AD31" s="57">
        <v>45.150000000000006</v>
      </c>
      <c r="AE31" s="57">
        <v>46.050000000000004</v>
      </c>
      <c r="AF31" s="57">
        <v>35.65</v>
      </c>
      <c r="AG31" s="57">
        <v>35.65</v>
      </c>
      <c r="AH31" s="57">
        <v>34.9</v>
      </c>
      <c r="AI31" s="58">
        <v>34.9</v>
      </c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>
      <c r="A32" s="56" t="s">
        <v>60</v>
      </c>
      <c r="B32" s="57">
        <v>56.7</v>
      </c>
      <c r="C32" s="57">
        <v>95</v>
      </c>
      <c r="D32" s="57">
        <v>38.6</v>
      </c>
      <c r="E32" s="57">
        <v>38.6</v>
      </c>
      <c r="F32" s="57">
        <v>38.6</v>
      </c>
      <c r="G32" s="57">
        <v>41.25</v>
      </c>
      <c r="H32" s="57">
        <v>26.6</v>
      </c>
      <c r="I32" s="57">
        <v>71.7</v>
      </c>
      <c r="J32" s="57">
        <v>38.200000000000003</v>
      </c>
      <c r="K32" s="57">
        <v>38.200000000000003</v>
      </c>
      <c r="L32" s="57">
        <v>20.8</v>
      </c>
      <c r="M32" s="57">
        <v>25.700000000000003</v>
      </c>
      <c r="N32" s="57">
        <v>6.7</v>
      </c>
      <c r="O32" s="57">
        <v>6.7</v>
      </c>
      <c r="P32" s="57">
        <v>6.7</v>
      </c>
      <c r="Q32" s="57">
        <v>38.6</v>
      </c>
      <c r="R32" s="57">
        <v>38.6</v>
      </c>
      <c r="S32" s="57">
        <v>38.1</v>
      </c>
      <c r="T32" s="57">
        <v>19.75</v>
      </c>
      <c r="U32" s="57">
        <v>19.75</v>
      </c>
      <c r="V32" s="57">
        <v>45</v>
      </c>
      <c r="W32" s="57">
        <v>45</v>
      </c>
      <c r="X32" s="57">
        <v>38.6</v>
      </c>
      <c r="Y32" s="57">
        <v>20.350000000000001</v>
      </c>
      <c r="Z32" s="57">
        <v>38.6</v>
      </c>
      <c r="AA32" s="57">
        <v>20.350000000000001</v>
      </c>
      <c r="AB32" s="57">
        <v>38.6</v>
      </c>
      <c r="AC32" s="57">
        <v>45.75</v>
      </c>
      <c r="AD32" s="57">
        <v>52.400000000000006</v>
      </c>
      <c r="AE32" s="57">
        <v>74.850000000000009</v>
      </c>
      <c r="AF32" s="57">
        <v>50.6</v>
      </c>
      <c r="AG32" s="57">
        <v>50.6</v>
      </c>
      <c r="AH32" s="57">
        <v>47.650000000000006</v>
      </c>
      <c r="AI32" s="58">
        <v>47.650000000000006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>
      <c r="A33" s="56" t="s">
        <v>61</v>
      </c>
      <c r="B33" s="57"/>
      <c r="C33" s="57"/>
      <c r="D33" s="57">
        <v>2.15</v>
      </c>
      <c r="E33" s="57">
        <v>2.15</v>
      </c>
      <c r="F33" s="57">
        <v>3.9000000000000004</v>
      </c>
      <c r="G33" s="57">
        <v>4.3</v>
      </c>
      <c r="H33" s="57">
        <v>6.3000000000000007</v>
      </c>
      <c r="I33" s="57">
        <v>6.2</v>
      </c>
      <c r="J33" s="57">
        <v>2.35</v>
      </c>
      <c r="K33" s="57">
        <v>2.35</v>
      </c>
      <c r="L33" s="57">
        <v>2.35</v>
      </c>
      <c r="M33" s="57"/>
      <c r="N33" s="57"/>
      <c r="O33" s="57"/>
      <c r="P33" s="57"/>
      <c r="Q33" s="57"/>
      <c r="R33" s="57">
        <v>2.0500000000000003</v>
      </c>
      <c r="S33" s="57">
        <v>2.3000000000000003</v>
      </c>
      <c r="T33" s="57">
        <v>2.3000000000000003</v>
      </c>
      <c r="U33" s="57">
        <v>2.3000000000000003</v>
      </c>
      <c r="V33" s="57"/>
      <c r="W33" s="57"/>
      <c r="X33" s="57">
        <v>2.4500000000000002</v>
      </c>
      <c r="Y33" s="57">
        <v>2.4500000000000002</v>
      </c>
      <c r="Z33" s="57">
        <v>2.25</v>
      </c>
      <c r="AA33" s="57">
        <v>2.25</v>
      </c>
      <c r="AB33" s="57">
        <v>1.4000000000000001</v>
      </c>
      <c r="AC33" s="57">
        <v>6.3500000000000005</v>
      </c>
      <c r="AD33" s="57">
        <v>1.55</v>
      </c>
      <c r="AE33" s="57">
        <v>1.6</v>
      </c>
      <c r="AF33" s="57">
        <v>1.55</v>
      </c>
      <c r="AG33" s="57"/>
      <c r="AH33" s="57">
        <v>1.7000000000000002</v>
      </c>
      <c r="AI33" s="58">
        <v>1.6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>
      <c r="A34" s="56" t="s">
        <v>62</v>
      </c>
      <c r="B34" s="57">
        <v>20.100000000000001</v>
      </c>
      <c r="C34" s="57">
        <v>40.400000000000006</v>
      </c>
      <c r="D34" s="57">
        <v>6.4</v>
      </c>
      <c r="E34" s="57">
        <v>6.4</v>
      </c>
      <c r="F34" s="57">
        <v>6.4</v>
      </c>
      <c r="G34" s="57">
        <v>21.8</v>
      </c>
      <c r="H34" s="57">
        <v>21.8</v>
      </c>
      <c r="I34" s="57">
        <v>34.5</v>
      </c>
      <c r="J34" s="57">
        <v>11</v>
      </c>
      <c r="K34" s="57">
        <v>11</v>
      </c>
      <c r="L34" s="57">
        <v>11</v>
      </c>
      <c r="M34" s="57">
        <v>11</v>
      </c>
      <c r="N34" s="57">
        <v>5.15</v>
      </c>
      <c r="O34" s="57"/>
      <c r="P34" s="57">
        <v>7.4</v>
      </c>
      <c r="Q34" s="57">
        <v>17.100000000000001</v>
      </c>
      <c r="R34" s="57">
        <v>6.4</v>
      </c>
      <c r="S34" s="57">
        <v>9.7000000000000011</v>
      </c>
      <c r="T34" s="57">
        <v>9.7000000000000011</v>
      </c>
      <c r="U34" s="57">
        <v>9.7000000000000011</v>
      </c>
      <c r="V34" s="57"/>
      <c r="W34" s="57"/>
      <c r="X34" s="57">
        <v>6.8500000000000005</v>
      </c>
      <c r="Y34" s="57">
        <v>6.8500000000000005</v>
      </c>
      <c r="Z34" s="57">
        <v>8</v>
      </c>
      <c r="AA34" s="57">
        <v>8</v>
      </c>
      <c r="AB34" s="57">
        <v>12.3</v>
      </c>
      <c r="AC34" s="57">
        <v>20.05</v>
      </c>
      <c r="AD34" s="57">
        <v>35.700000000000003</v>
      </c>
      <c r="AE34" s="57">
        <v>53.400000000000006</v>
      </c>
      <c r="AF34" s="57">
        <v>27.950000000000003</v>
      </c>
      <c r="AG34" s="57">
        <v>17.400000000000002</v>
      </c>
      <c r="AH34" s="57">
        <v>6.4</v>
      </c>
      <c r="AI34" s="58">
        <v>6.4</v>
      </c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>
      <c r="A35" s="56" t="s">
        <v>63</v>
      </c>
      <c r="B35" s="57"/>
      <c r="C35" s="57"/>
      <c r="D35" s="57">
        <v>13.100000000000001</v>
      </c>
      <c r="E35" s="57">
        <v>13.100000000000001</v>
      </c>
      <c r="F35" s="57">
        <v>23.950000000000003</v>
      </c>
      <c r="G35" s="57">
        <v>12</v>
      </c>
      <c r="H35" s="57">
        <v>17.55</v>
      </c>
      <c r="I35" s="57">
        <v>1</v>
      </c>
      <c r="J35" s="57">
        <v>8.8000000000000007</v>
      </c>
      <c r="K35" s="57">
        <v>8.8000000000000007</v>
      </c>
      <c r="L35" s="57">
        <v>8.8000000000000007</v>
      </c>
      <c r="M35" s="57"/>
      <c r="N35" s="57"/>
      <c r="O35" s="57"/>
      <c r="P35" s="57"/>
      <c r="Q35" s="57"/>
      <c r="R35" s="57">
        <v>11.55</v>
      </c>
      <c r="S35" s="57">
        <v>3.85</v>
      </c>
      <c r="T35" s="57">
        <v>3.85</v>
      </c>
      <c r="U35" s="57">
        <v>3.85</v>
      </c>
      <c r="V35" s="57"/>
      <c r="W35" s="57"/>
      <c r="X35" s="57">
        <v>4.9000000000000004</v>
      </c>
      <c r="Y35" s="57">
        <v>4.9000000000000004</v>
      </c>
      <c r="Z35" s="57">
        <v>4.55</v>
      </c>
      <c r="AA35" s="57">
        <v>4.55</v>
      </c>
      <c r="AB35" s="57">
        <v>5.65</v>
      </c>
      <c r="AC35" s="57">
        <v>1.55</v>
      </c>
      <c r="AD35" s="57">
        <v>5.8500000000000005</v>
      </c>
      <c r="AE35" s="57">
        <v>2.6500000000000004</v>
      </c>
      <c r="AF35" s="57">
        <v>3.1</v>
      </c>
      <c r="AG35" s="57"/>
      <c r="AH35" s="57">
        <v>10.5</v>
      </c>
      <c r="AI35" s="58">
        <v>8.85</v>
      </c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>
      <c r="A36" s="56" t="s">
        <v>64</v>
      </c>
      <c r="B36" s="57">
        <v>34</v>
      </c>
      <c r="C36" s="57">
        <v>34</v>
      </c>
      <c r="D36" s="57">
        <v>17</v>
      </c>
      <c r="E36" s="57">
        <v>17</v>
      </c>
      <c r="F36" s="57">
        <v>17</v>
      </c>
      <c r="G36" s="57">
        <v>17</v>
      </c>
      <c r="H36" s="57">
        <v>34</v>
      </c>
      <c r="I36" s="57">
        <v>17</v>
      </c>
      <c r="J36" s="57">
        <v>21</v>
      </c>
      <c r="K36" s="57">
        <v>21</v>
      </c>
      <c r="L36" s="57">
        <v>21</v>
      </c>
      <c r="M36" s="57">
        <v>21</v>
      </c>
      <c r="N36" s="57">
        <v>17</v>
      </c>
      <c r="O36" s="57">
        <v>17</v>
      </c>
      <c r="P36" s="57">
        <v>17</v>
      </c>
      <c r="Q36" s="57">
        <v>17</v>
      </c>
      <c r="R36" s="57">
        <v>17</v>
      </c>
      <c r="S36" s="57">
        <v>17</v>
      </c>
      <c r="T36" s="57">
        <v>17</v>
      </c>
      <c r="U36" s="57">
        <v>17</v>
      </c>
      <c r="V36" s="57">
        <v>17</v>
      </c>
      <c r="W36" s="57">
        <v>17</v>
      </c>
      <c r="X36" s="57">
        <v>17</v>
      </c>
      <c r="Y36" s="57">
        <v>17</v>
      </c>
      <c r="Z36" s="57">
        <v>34</v>
      </c>
      <c r="AA36" s="57">
        <v>34</v>
      </c>
      <c r="AB36" s="57">
        <v>17</v>
      </c>
      <c r="AC36" s="57">
        <v>17</v>
      </c>
      <c r="AD36" s="57"/>
      <c r="AE36" s="57"/>
      <c r="AF36" s="57"/>
      <c r="AG36" s="57"/>
      <c r="AH36" s="57"/>
      <c r="AI36" s="58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>
      <c r="A37" s="56" t="s">
        <v>65</v>
      </c>
      <c r="B37" s="57"/>
      <c r="C37" s="57">
        <v>36</v>
      </c>
      <c r="D37" s="57">
        <v>36</v>
      </c>
      <c r="E37" s="57">
        <v>36</v>
      </c>
      <c r="F37" s="57">
        <v>36</v>
      </c>
      <c r="G37" s="57">
        <v>54</v>
      </c>
      <c r="H37" s="57">
        <v>54</v>
      </c>
      <c r="I37" s="57">
        <v>72</v>
      </c>
      <c r="J37" s="57">
        <v>18</v>
      </c>
      <c r="K37" s="57">
        <v>18</v>
      </c>
      <c r="L37" s="57">
        <v>36</v>
      </c>
      <c r="M37" s="57">
        <v>18</v>
      </c>
      <c r="N37" s="57">
        <v>18</v>
      </c>
      <c r="O37" s="57">
        <v>36</v>
      </c>
      <c r="P37" s="57">
        <v>36</v>
      </c>
      <c r="Q37" s="57">
        <v>36</v>
      </c>
      <c r="R37" s="57">
        <v>54</v>
      </c>
      <c r="S37" s="57">
        <v>18</v>
      </c>
      <c r="T37" s="57">
        <v>36</v>
      </c>
      <c r="U37" s="57">
        <v>36</v>
      </c>
      <c r="V37" s="57"/>
      <c r="W37" s="57"/>
      <c r="X37" s="57">
        <v>54</v>
      </c>
      <c r="Y37" s="57">
        <v>54</v>
      </c>
      <c r="Z37" s="57">
        <v>54</v>
      </c>
      <c r="AA37" s="57">
        <v>54</v>
      </c>
      <c r="AB37" s="57">
        <v>36</v>
      </c>
      <c r="AC37" s="57">
        <v>90</v>
      </c>
      <c r="AD37" s="57"/>
      <c r="AE37" s="57"/>
      <c r="AF37" s="57"/>
      <c r="AG37" s="57"/>
      <c r="AH37" s="57"/>
      <c r="AI37" s="58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>
      <c r="A38" s="56" t="s">
        <v>66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>
        <v>130</v>
      </c>
      <c r="N38" s="57">
        <v>336.20000000000005</v>
      </c>
      <c r="O38" s="57">
        <v>178.10000000000002</v>
      </c>
      <c r="P38" s="57">
        <v>124.10000000000001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>
      <c r="A39" s="56" t="s">
        <v>67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>
        <v>3.35</v>
      </c>
      <c r="AE39" s="57">
        <v>3.35</v>
      </c>
      <c r="AF39" s="57">
        <v>3.35</v>
      </c>
      <c r="AG39" s="57">
        <v>3.35</v>
      </c>
      <c r="AH39" s="57">
        <v>3.35</v>
      </c>
      <c r="AI39" s="58">
        <v>3.35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>
      <c r="A40" s="56" t="s">
        <v>68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>
      <c r="A41" s="56" t="s">
        <v>69</v>
      </c>
      <c r="B41" s="57"/>
      <c r="C41" s="57"/>
      <c r="D41" s="57">
        <v>16.75</v>
      </c>
      <c r="E41" s="57">
        <v>16.75</v>
      </c>
      <c r="F41" s="57">
        <v>30.650000000000002</v>
      </c>
      <c r="G41" s="57">
        <v>11.3</v>
      </c>
      <c r="H41" s="57">
        <v>16.5</v>
      </c>
      <c r="I41" s="57">
        <v>12.350000000000001</v>
      </c>
      <c r="J41" s="57">
        <v>53.95</v>
      </c>
      <c r="K41" s="57">
        <v>53.95</v>
      </c>
      <c r="L41" s="57">
        <v>53.95</v>
      </c>
      <c r="M41" s="57"/>
      <c r="N41" s="57"/>
      <c r="O41" s="57"/>
      <c r="P41" s="57"/>
      <c r="Q41" s="57">
        <v>6.4</v>
      </c>
      <c r="R41" s="57">
        <v>14.450000000000001</v>
      </c>
      <c r="S41" s="57">
        <v>15.55</v>
      </c>
      <c r="T41" s="57">
        <v>15.55</v>
      </c>
      <c r="U41" s="57">
        <v>15.55</v>
      </c>
      <c r="V41" s="57"/>
      <c r="W41" s="57"/>
      <c r="X41" s="57">
        <v>28.75</v>
      </c>
      <c r="Y41" s="57">
        <v>28.75</v>
      </c>
      <c r="Z41" s="57">
        <v>26.650000000000002</v>
      </c>
      <c r="AA41" s="57">
        <v>26.650000000000002</v>
      </c>
      <c r="AB41" s="57">
        <v>16.75</v>
      </c>
      <c r="AC41" s="57">
        <v>12.700000000000001</v>
      </c>
      <c r="AD41" s="57">
        <v>36.050000000000004</v>
      </c>
      <c r="AE41" s="57">
        <v>10.8</v>
      </c>
      <c r="AF41" s="57">
        <v>18.25</v>
      </c>
      <c r="AG41" s="57">
        <v>16.05</v>
      </c>
      <c r="AH41" s="57">
        <v>13.4</v>
      </c>
      <c r="AI41" s="58">
        <v>11.05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>
      <c r="A42" s="56" t="s">
        <v>70</v>
      </c>
      <c r="B42" s="57">
        <v>107.95</v>
      </c>
      <c r="C42" s="57">
        <v>99.25</v>
      </c>
      <c r="D42" s="57"/>
      <c r="E42" s="57"/>
      <c r="F42" s="57"/>
      <c r="G42" s="57"/>
      <c r="H42" s="57"/>
      <c r="I42" s="57"/>
      <c r="J42" s="57">
        <v>51.5</v>
      </c>
      <c r="K42" s="57">
        <v>51.5</v>
      </c>
      <c r="L42" s="57">
        <v>51.5</v>
      </c>
      <c r="M42" s="57">
        <v>409.20000000000005</v>
      </c>
      <c r="N42" s="57">
        <v>315.60000000000002</v>
      </c>
      <c r="O42" s="57">
        <v>100</v>
      </c>
      <c r="P42" s="57">
        <v>61.75</v>
      </c>
      <c r="Q42" s="57"/>
      <c r="R42" s="57"/>
      <c r="S42" s="57">
        <v>14.850000000000001</v>
      </c>
      <c r="T42" s="57">
        <v>14.850000000000001</v>
      </c>
      <c r="U42" s="57">
        <v>14.850000000000001</v>
      </c>
      <c r="V42" s="57">
        <v>118.60000000000001</v>
      </c>
      <c r="W42" s="57">
        <v>118.60000000000001</v>
      </c>
      <c r="X42" s="57"/>
      <c r="Y42" s="57"/>
      <c r="Z42" s="57"/>
      <c r="AA42" s="57"/>
      <c r="AB42" s="57"/>
      <c r="AC42" s="57"/>
      <c r="AD42" s="57">
        <v>9</v>
      </c>
      <c r="AE42" s="57">
        <v>9</v>
      </c>
      <c r="AF42" s="57">
        <v>9</v>
      </c>
      <c r="AG42" s="57">
        <v>9</v>
      </c>
      <c r="AH42" s="57">
        <v>9</v>
      </c>
      <c r="AI42" s="58">
        <v>9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>
      <c r="A43" s="56" t="s">
        <v>71</v>
      </c>
      <c r="B43" s="57"/>
      <c r="C43" s="57">
        <v>99.25</v>
      </c>
      <c r="D43" s="57"/>
      <c r="E43" s="57"/>
      <c r="F43" s="57"/>
      <c r="G43" s="57"/>
      <c r="H43" s="57"/>
      <c r="I43" s="57"/>
      <c r="J43" s="57">
        <v>102.2</v>
      </c>
      <c r="K43" s="57">
        <v>102.2</v>
      </c>
      <c r="L43" s="57">
        <v>102.2</v>
      </c>
      <c r="M43" s="57"/>
      <c r="N43" s="57"/>
      <c r="O43" s="57"/>
      <c r="P43" s="57"/>
      <c r="Q43" s="57"/>
      <c r="R43" s="57"/>
      <c r="S43" s="57">
        <v>0</v>
      </c>
      <c r="T43" s="57">
        <v>0</v>
      </c>
      <c r="U43" s="57">
        <v>0</v>
      </c>
      <c r="V43" s="57"/>
      <c r="W43" s="57"/>
      <c r="X43" s="57"/>
      <c r="Y43" s="57"/>
      <c r="Z43" s="57"/>
      <c r="AA43" s="57"/>
      <c r="AB43" s="57"/>
      <c r="AC43" s="57"/>
      <c r="AD43" s="57">
        <v>68.3</v>
      </c>
      <c r="AE43" s="57">
        <v>0</v>
      </c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>
      <c r="A44" s="56" t="s">
        <v>72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>
      <c r="A45" s="56" t="s">
        <v>73</v>
      </c>
      <c r="B45" s="57">
        <v>34</v>
      </c>
      <c r="C45" s="57">
        <v>42.6</v>
      </c>
      <c r="D45" s="57">
        <v>14.850000000000001</v>
      </c>
      <c r="E45" s="57">
        <v>14.850000000000001</v>
      </c>
      <c r="F45" s="57">
        <v>14.850000000000001</v>
      </c>
      <c r="G45" s="57">
        <v>14.850000000000001</v>
      </c>
      <c r="H45" s="57">
        <v>13.05</v>
      </c>
      <c r="I45" s="57">
        <v>27.85</v>
      </c>
      <c r="J45" s="57">
        <v>18.650000000000002</v>
      </c>
      <c r="K45" s="57">
        <v>18.650000000000002</v>
      </c>
      <c r="L45" s="57">
        <v>9.65</v>
      </c>
      <c r="M45" s="57">
        <v>10.55</v>
      </c>
      <c r="N45" s="57">
        <v>4.45</v>
      </c>
      <c r="O45" s="57">
        <v>4.45</v>
      </c>
      <c r="P45" s="57">
        <v>4.45</v>
      </c>
      <c r="Q45" s="57">
        <v>14.850000000000001</v>
      </c>
      <c r="R45" s="57">
        <v>14.850000000000001</v>
      </c>
      <c r="S45" s="57">
        <v>14.850000000000001</v>
      </c>
      <c r="T45" s="57">
        <v>11.55</v>
      </c>
      <c r="U45" s="57">
        <v>11.55</v>
      </c>
      <c r="V45" s="57">
        <v>15.15</v>
      </c>
      <c r="W45" s="57">
        <v>15.15</v>
      </c>
      <c r="X45" s="57">
        <v>14.850000000000001</v>
      </c>
      <c r="Y45" s="57">
        <v>11.55</v>
      </c>
      <c r="Z45" s="57">
        <v>14.850000000000001</v>
      </c>
      <c r="AA45" s="57">
        <v>11.55</v>
      </c>
      <c r="AB45" s="57">
        <v>14.850000000000001</v>
      </c>
      <c r="AC45" s="57">
        <v>19.600000000000001</v>
      </c>
      <c r="AD45" s="57">
        <v>25.6</v>
      </c>
      <c r="AE45" s="57">
        <v>27.400000000000002</v>
      </c>
      <c r="AF45" s="57">
        <v>20.25</v>
      </c>
      <c r="AG45" s="57">
        <v>20.25</v>
      </c>
      <c r="AH45" s="57">
        <v>19.700000000000003</v>
      </c>
      <c r="AI45" s="58">
        <v>19.700000000000003</v>
      </c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>
      <c r="A46" s="56" t="s">
        <v>74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8">
        <v>0</v>
      </c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>
      <c r="A47" s="56" t="s">
        <v>75</v>
      </c>
      <c r="B47" s="57">
        <v>14.200000000000001</v>
      </c>
      <c r="C47" s="57">
        <v>22.05</v>
      </c>
      <c r="D47" s="57">
        <v>13.3</v>
      </c>
      <c r="E47" s="57">
        <v>12.700000000000001</v>
      </c>
      <c r="F47" s="57">
        <v>15.8</v>
      </c>
      <c r="G47" s="57">
        <v>14.8</v>
      </c>
      <c r="H47" s="57">
        <v>17.45</v>
      </c>
      <c r="I47" s="57">
        <v>19.05</v>
      </c>
      <c r="J47" s="57">
        <v>21</v>
      </c>
      <c r="K47" s="57">
        <v>20.400000000000002</v>
      </c>
      <c r="L47" s="57">
        <v>20.55</v>
      </c>
      <c r="M47" s="57">
        <v>32.6</v>
      </c>
      <c r="N47" s="57">
        <v>30</v>
      </c>
      <c r="O47" s="57">
        <v>17.7</v>
      </c>
      <c r="P47" s="57">
        <v>12.5</v>
      </c>
      <c r="Q47" s="57">
        <v>8.65</v>
      </c>
      <c r="R47" s="57">
        <v>7.6000000000000005</v>
      </c>
      <c r="S47" s="57">
        <v>10.950000000000001</v>
      </c>
      <c r="T47" s="57">
        <v>10.950000000000001</v>
      </c>
      <c r="U47" s="57">
        <v>10.050000000000001</v>
      </c>
      <c r="V47" s="57">
        <v>9.0500000000000007</v>
      </c>
      <c r="W47" s="57">
        <v>8.8000000000000007</v>
      </c>
      <c r="X47" s="57">
        <v>24.450000000000003</v>
      </c>
      <c r="Y47" s="57">
        <v>23.1</v>
      </c>
      <c r="Z47" s="57">
        <v>25.6</v>
      </c>
      <c r="AA47" s="57">
        <v>24.25</v>
      </c>
      <c r="AB47" s="57">
        <v>11.350000000000001</v>
      </c>
      <c r="AC47" s="57">
        <v>17.45</v>
      </c>
      <c r="AD47" s="57">
        <v>17.850000000000001</v>
      </c>
      <c r="AE47" s="57">
        <v>11.75</v>
      </c>
      <c r="AF47" s="57">
        <v>23.650000000000002</v>
      </c>
      <c r="AG47" s="57">
        <v>24.1</v>
      </c>
      <c r="AH47" s="57">
        <v>16.45</v>
      </c>
      <c r="AI47" s="58">
        <v>16</v>
      </c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>
      <c r="A48" s="56" t="s">
        <v>76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>
      <c r="A49" s="63" t="s">
        <v>77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ht="16.5">
      <c r="A50" s="56" t="s">
        <v>78</v>
      </c>
      <c r="B50" s="57"/>
      <c r="C50" s="57"/>
      <c r="D50" s="57">
        <v>10.5</v>
      </c>
      <c r="E50" s="57">
        <v>10.5</v>
      </c>
      <c r="F50" s="57">
        <v>11.850000000000001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>
        <v>15.100000000000001</v>
      </c>
      <c r="R50" s="57">
        <v>15.100000000000001</v>
      </c>
      <c r="S50" s="57"/>
      <c r="T50" s="57"/>
      <c r="U50" s="57"/>
      <c r="V50" s="57"/>
      <c r="W50" s="57"/>
      <c r="X50" s="57">
        <v>8.75</v>
      </c>
      <c r="Y50" s="57">
        <v>8.75</v>
      </c>
      <c r="Z50" s="57">
        <v>8.75</v>
      </c>
      <c r="AA50" s="57">
        <v>8.75</v>
      </c>
      <c r="AB50" s="57">
        <v>7.75</v>
      </c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>
      <c r="A51" s="56" t="s">
        <v>50</v>
      </c>
      <c r="B51" s="57"/>
      <c r="C51" s="57"/>
      <c r="D51" s="57">
        <v>44.75</v>
      </c>
      <c r="E51" s="57">
        <v>44.75</v>
      </c>
      <c r="F51" s="57">
        <v>50.6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49.75</v>
      </c>
      <c r="R51" s="57">
        <v>49.75</v>
      </c>
      <c r="S51" s="57"/>
      <c r="T51" s="57"/>
      <c r="U51" s="57"/>
      <c r="V51" s="57"/>
      <c r="W51" s="57"/>
      <c r="X51" s="57">
        <v>34.25</v>
      </c>
      <c r="Y51" s="57">
        <v>34.25</v>
      </c>
      <c r="Z51" s="57">
        <v>34.25</v>
      </c>
      <c r="AA51" s="57">
        <v>34.25</v>
      </c>
      <c r="AB51" s="57">
        <v>30.400000000000002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>
      <c r="A52" s="64" t="s">
        <v>79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>
      <c r="A53" s="65" t="s">
        <v>80</v>
      </c>
      <c r="B53" s="57"/>
      <c r="C53" s="57"/>
      <c r="D53" s="57">
        <v>7.9</v>
      </c>
      <c r="E53" s="57">
        <v>7.9</v>
      </c>
      <c r="F53" s="57">
        <v>7.9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>
        <v>7.9</v>
      </c>
      <c r="R53" s="57">
        <v>7.9</v>
      </c>
      <c r="S53" s="57"/>
      <c r="T53" s="57"/>
      <c r="U53" s="57"/>
      <c r="V53" s="57"/>
      <c r="W53" s="57"/>
      <c r="X53" s="57">
        <v>7.9</v>
      </c>
      <c r="Y53" s="57">
        <v>7.9</v>
      </c>
      <c r="Z53" s="57">
        <v>7.9</v>
      </c>
      <c r="AA53" s="57">
        <v>7.9</v>
      </c>
      <c r="AB53" s="57">
        <v>7.9</v>
      </c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>
      <c r="A54" s="65" t="s">
        <v>60</v>
      </c>
      <c r="B54" s="57"/>
      <c r="C54" s="57"/>
      <c r="D54" s="57">
        <v>7.25</v>
      </c>
      <c r="E54" s="57">
        <v>7.25</v>
      </c>
      <c r="F54" s="57">
        <v>7.25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7.25</v>
      </c>
      <c r="R54" s="57">
        <v>7.25</v>
      </c>
      <c r="S54" s="57"/>
      <c r="T54" s="57"/>
      <c r="U54" s="57"/>
      <c r="V54" s="57"/>
      <c r="W54" s="57"/>
      <c r="X54" s="57">
        <v>7.25</v>
      </c>
      <c r="Y54" s="57">
        <v>7.25</v>
      </c>
      <c r="Z54" s="57">
        <v>7.25</v>
      </c>
      <c r="AA54" s="57">
        <v>7.25</v>
      </c>
      <c r="AB54" s="57">
        <v>7.25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>
      <c r="A55" s="65" t="s">
        <v>81</v>
      </c>
      <c r="B55" s="57"/>
      <c r="C55" s="57"/>
      <c r="D55" s="57">
        <v>11.625</v>
      </c>
      <c r="E55" s="57">
        <v>11.625</v>
      </c>
      <c r="F55" s="57">
        <v>11.625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>
        <v>11.625</v>
      </c>
      <c r="R55" s="57">
        <v>11.625</v>
      </c>
      <c r="S55" s="57"/>
      <c r="T55" s="57"/>
      <c r="U55" s="57"/>
      <c r="V55" s="57"/>
      <c r="W55" s="57"/>
      <c r="X55" s="57">
        <v>11.625</v>
      </c>
      <c r="Y55" s="57">
        <v>11.625000000000004</v>
      </c>
      <c r="Z55" s="57">
        <v>11.625</v>
      </c>
      <c r="AA55" s="57">
        <v>11.625000000000004</v>
      </c>
      <c r="AB55" s="57">
        <v>11.625</v>
      </c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>
      <c r="A56" s="65" t="s">
        <v>82</v>
      </c>
      <c r="B56" s="57"/>
      <c r="C56" s="57"/>
      <c r="D56" s="57">
        <v>3</v>
      </c>
      <c r="E56" s="57">
        <v>3</v>
      </c>
      <c r="F56" s="57">
        <v>3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3</v>
      </c>
      <c r="R56" s="57">
        <v>3</v>
      </c>
      <c r="S56" s="57"/>
      <c r="T56" s="57"/>
      <c r="U56" s="57"/>
      <c r="V56" s="57"/>
      <c r="W56" s="57"/>
      <c r="X56" s="57">
        <v>3</v>
      </c>
      <c r="Y56" s="57">
        <v>3</v>
      </c>
      <c r="Z56" s="57">
        <v>3</v>
      </c>
      <c r="AA56" s="57">
        <v>3</v>
      </c>
      <c r="AB56" s="57">
        <v>3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s="36" customFormat="1">
      <c r="A57" s="65" t="s">
        <v>83</v>
      </c>
      <c r="B57" s="57"/>
      <c r="C57" s="57"/>
      <c r="D57" s="57">
        <v>2.5</v>
      </c>
      <c r="E57" s="57">
        <v>2.5</v>
      </c>
      <c r="F57" s="57">
        <v>2.5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>
        <v>2.5</v>
      </c>
      <c r="R57" s="57">
        <v>2.5</v>
      </c>
      <c r="S57" s="57"/>
      <c r="T57" s="57"/>
      <c r="U57" s="57"/>
      <c r="V57" s="57"/>
      <c r="W57" s="57"/>
      <c r="X57" s="57">
        <v>2.5</v>
      </c>
      <c r="Y57" s="57">
        <v>2.5</v>
      </c>
      <c r="Z57" s="57">
        <v>2.5</v>
      </c>
      <c r="AA57" s="57">
        <v>2.5</v>
      </c>
      <c r="AB57" s="57">
        <v>2.5</v>
      </c>
      <c r="AC57" s="57"/>
      <c r="AD57" s="57"/>
      <c r="AE57" s="57"/>
      <c r="AF57" s="57"/>
      <c r="AG57" s="57"/>
      <c r="AH57" s="57"/>
      <c r="AI57" s="5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</row>
    <row r="58" spans="1:153" s="36" customFormat="1">
      <c r="A58" s="64" t="s">
        <v>84</v>
      </c>
      <c r="B58" s="57">
        <v>5.45</v>
      </c>
      <c r="C58" s="57">
        <v>22.950000000000003</v>
      </c>
      <c r="D58" s="57">
        <v>9.6000000000000014</v>
      </c>
      <c r="E58" s="57">
        <v>9.6000000000000014</v>
      </c>
      <c r="F58" s="57">
        <v>10.8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>
        <v>11.200000000000001</v>
      </c>
      <c r="R58" s="57">
        <v>11.200000000000001</v>
      </c>
      <c r="S58" s="57"/>
      <c r="T58" s="57"/>
      <c r="U58" s="57"/>
      <c r="V58" s="57"/>
      <c r="W58" s="57"/>
      <c r="X58" s="57">
        <v>12.200000000000001</v>
      </c>
      <c r="Y58" s="57">
        <v>12.200000000000001</v>
      </c>
      <c r="Z58" s="57">
        <v>12.200000000000001</v>
      </c>
      <c r="AA58" s="57">
        <v>12.200000000000001</v>
      </c>
      <c r="AB58" s="57">
        <v>10.850000000000001</v>
      </c>
      <c r="AC58" s="57"/>
      <c r="AD58" s="57"/>
      <c r="AE58" s="57"/>
      <c r="AF58" s="57"/>
      <c r="AG58" s="57"/>
      <c r="AH58" s="57"/>
      <c r="AI58" s="58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</row>
    <row r="59" spans="1:153" s="36" customFormat="1">
      <c r="A59" s="64" t="s">
        <v>85</v>
      </c>
      <c r="B59" s="57"/>
      <c r="C59" s="57"/>
      <c r="D59" s="57">
        <v>17.75</v>
      </c>
      <c r="E59" s="57">
        <v>17.75</v>
      </c>
      <c r="F59" s="57">
        <v>17.75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>
        <v>17.75</v>
      </c>
      <c r="R59" s="57">
        <v>17.75</v>
      </c>
      <c r="S59" s="57"/>
      <c r="T59" s="57"/>
      <c r="U59" s="57"/>
      <c r="V59" s="57"/>
      <c r="W59" s="57"/>
      <c r="X59" s="57">
        <v>17.75</v>
      </c>
      <c r="Y59" s="57">
        <v>17.75</v>
      </c>
      <c r="Z59" s="57">
        <v>17.75</v>
      </c>
      <c r="AA59" s="57">
        <v>17.75</v>
      </c>
      <c r="AB59" s="57">
        <v>17.75</v>
      </c>
      <c r="AC59" s="57"/>
      <c r="AD59" s="57"/>
      <c r="AE59" s="57"/>
      <c r="AF59" s="57"/>
      <c r="AG59" s="57"/>
      <c r="AH59" s="57"/>
      <c r="AI59" s="5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</row>
    <row r="60" spans="1:153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</row>
    <row r="61" spans="1:153" s="46" customFormat="1">
      <c r="A61" s="69" t="s">
        <v>86</v>
      </c>
      <c r="B61" s="70">
        <f t="shared" ref="B61:AI61" si="2">SUM(B28:B59)</f>
        <v>444.45</v>
      </c>
      <c r="C61" s="70">
        <f t="shared" si="2"/>
        <v>778.35</v>
      </c>
      <c r="D61" s="70">
        <f t="shared" si="2"/>
        <v>523.47500000000002</v>
      </c>
      <c r="E61" s="70">
        <f t="shared" si="2"/>
        <v>500.32500000000005</v>
      </c>
      <c r="F61" s="70">
        <f t="shared" si="2"/>
        <v>626.32499999999993</v>
      </c>
      <c r="G61" s="70">
        <f t="shared" si="2"/>
        <v>558.34999999999991</v>
      </c>
      <c r="H61" s="70">
        <f t="shared" si="2"/>
        <v>657.15000000000009</v>
      </c>
      <c r="I61" s="70">
        <f t="shared" si="2"/>
        <v>745.85</v>
      </c>
      <c r="J61" s="70">
        <f t="shared" si="2"/>
        <v>790.80000000000007</v>
      </c>
      <c r="K61" s="70">
        <f t="shared" si="2"/>
        <v>768.2</v>
      </c>
      <c r="L61" s="70">
        <f t="shared" si="2"/>
        <v>775.30000000000007</v>
      </c>
      <c r="M61" s="70">
        <f t="shared" si="2"/>
        <v>1229.8</v>
      </c>
      <c r="N61" s="70">
        <f t="shared" si="2"/>
        <v>1131.1250000000002</v>
      </c>
      <c r="O61" s="70">
        <f t="shared" si="2"/>
        <v>659.25000000000011</v>
      </c>
      <c r="P61" s="70">
        <f t="shared" si="2"/>
        <v>470.3</v>
      </c>
      <c r="Q61" s="70">
        <f t="shared" si="2"/>
        <v>452.27499999999998</v>
      </c>
      <c r="R61" s="70">
        <f t="shared" si="2"/>
        <v>523.57500000000005</v>
      </c>
      <c r="S61" s="70">
        <f t="shared" si="2"/>
        <v>412.85000000000008</v>
      </c>
      <c r="T61" s="70">
        <f t="shared" si="2"/>
        <v>412.55000000000007</v>
      </c>
      <c r="U61" s="70">
        <f t="shared" si="2"/>
        <v>379.10000000000008</v>
      </c>
      <c r="V61" s="70">
        <f t="shared" si="2"/>
        <v>284.5</v>
      </c>
      <c r="W61" s="70">
        <f t="shared" si="2"/>
        <v>284.25</v>
      </c>
      <c r="X61" s="70">
        <f t="shared" si="2"/>
        <v>669.77500000000009</v>
      </c>
      <c r="Y61" s="70">
        <f t="shared" si="2"/>
        <v>638.67500000000007</v>
      </c>
      <c r="Z61" s="70">
        <f t="shared" si="2"/>
        <v>697.07500000000005</v>
      </c>
      <c r="AA61" s="70">
        <f t="shared" si="2"/>
        <v>665.97500000000002</v>
      </c>
      <c r="AB61" s="70">
        <f t="shared" si="2"/>
        <v>527.17499999999995</v>
      </c>
      <c r="AC61" s="70">
        <f t="shared" si="2"/>
        <v>657.45000000000016</v>
      </c>
      <c r="AD61" s="70">
        <f t="shared" si="2"/>
        <v>673.19999999999993</v>
      </c>
      <c r="AE61" s="70">
        <f t="shared" si="2"/>
        <v>442.40000000000003</v>
      </c>
      <c r="AF61" s="70">
        <f t="shared" si="2"/>
        <v>546.9</v>
      </c>
      <c r="AG61" s="70">
        <f t="shared" si="2"/>
        <v>556.50000000000011</v>
      </c>
      <c r="AH61" s="70">
        <f t="shared" si="2"/>
        <v>380.54999999999995</v>
      </c>
      <c r="AI61" s="71">
        <f t="shared" si="2"/>
        <v>369.90000000000009</v>
      </c>
    </row>
    <row r="62" spans="1:153" s="46" customFormat="1" ht="31.5" customHeight="1">
      <c r="A62" s="72" t="s">
        <v>87</v>
      </c>
      <c r="B62" s="73">
        <f t="shared" ref="B62:AI62" si="3">B12-B61</f>
        <v>168.05</v>
      </c>
      <c r="C62" s="73">
        <f t="shared" si="3"/>
        <v>461.96249999999998</v>
      </c>
      <c r="D62" s="73">
        <f t="shared" si="3"/>
        <v>242.75987916394513</v>
      </c>
      <c r="E62" s="73">
        <f t="shared" si="3"/>
        <v>335.90987916394511</v>
      </c>
      <c r="F62" s="73">
        <f t="shared" si="3"/>
        <v>511.00963618549974</v>
      </c>
      <c r="G62" s="73">
        <f t="shared" si="3"/>
        <v>84.603514739229126</v>
      </c>
      <c r="H62" s="73">
        <f t="shared" si="3"/>
        <v>280.34999999999991</v>
      </c>
      <c r="I62" s="73">
        <f t="shared" si="3"/>
        <v>962.59</v>
      </c>
      <c r="J62" s="73">
        <f t="shared" si="3"/>
        <v>299.64999999999998</v>
      </c>
      <c r="K62" s="73">
        <f t="shared" si="3"/>
        <v>322.25</v>
      </c>
      <c r="L62" s="73">
        <f t="shared" si="3"/>
        <v>315.14999999999998</v>
      </c>
      <c r="M62" s="73">
        <f t="shared" si="3"/>
        <v>-3.2618399999996655</v>
      </c>
      <c r="N62" s="73">
        <f t="shared" si="3"/>
        <v>-1131.1250000000002</v>
      </c>
      <c r="O62" s="73">
        <f t="shared" si="3"/>
        <v>-659.25000000000011</v>
      </c>
      <c r="P62" s="73">
        <f t="shared" si="3"/>
        <v>-470.3</v>
      </c>
      <c r="Q62" s="73">
        <f t="shared" si="3"/>
        <v>355.25993333333338</v>
      </c>
      <c r="R62" s="73">
        <f t="shared" si="3"/>
        <v>309.43974969926899</v>
      </c>
      <c r="S62" s="73">
        <f t="shared" si="3"/>
        <v>294.34999999999985</v>
      </c>
      <c r="T62" s="73">
        <f t="shared" si="3"/>
        <v>294.64999999999986</v>
      </c>
      <c r="U62" s="73">
        <f t="shared" si="3"/>
        <v>328.09999999999985</v>
      </c>
      <c r="V62" s="73">
        <f t="shared" si="3"/>
        <v>435.5</v>
      </c>
      <c r="W62" s="73">
        <f t="shared" si="3"/>
        <v>435.75</v>
      </c>
      <c r="X62" s="73">
        <f t="shared" si="3"/>
        <v>479.02499999999986</v>
      </c>
      <c r="Y62" s="73">
        <f t="shared" si="3"/>
        <v>510.12499999999989</v>
      </c>
      <c r="Z62" s="73">
        <f t="shared" si="3"/>
        <v>465.375</v>
      </c>
      <c r="AA62" s="73">
        <f t="shared" si="3"/>
        <v>496.47500000000002</v>
      </c>
      <c r="AB62" s="73">
        <f t="shared" si="3"/>
        <v>314.42500000000018</v>
      </c>
      <c r="AC62" s="73">
        <f t="shared" si="3"/>
        <v>475.29749999999979</v>
      </c>
      <c r="AD62" s="73">
        <f t="shared" si="3"/>
        <v>681.30000000000007</v>
      </c>
      <c r="AE62" s="73">
        <f t="shared" si="3"/>
        <v>637.59999999999991</v>
      </c>
      <c r="AF62" s="73">
        <f t="shared" si="3"/>
        <v>124.10000000000002</v>
      </c>
      <c r="AG62" s="73">
        <f t="shared" si="3"/>
        <v>295.84499999999991</v>
      </c>
      <c r="AH62" s="73">
        <f t="shared" si="3"/>
        <v>210.78463966906179</v>
      </c>
      <c r="AI62" s="74">
        <f t="shared" si="3"/>
        <v>29.840908670306192</v>
      </c>
    </row>
    <row r="63" spans="1:153" s="4" customFormat="1">
      <c r="A63" s="1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1"/>
    </row>
    <row r="64" spans="1:153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7"/>
    </row>
    <row r="65" spans="1:153">
      <c r="A65" s="19" t="s">
        <v>88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7"/>
    </row>
    <row r="66" spans="1:153" s="55" customFormat="1">
      <c r="A66" s="52" t="s">
        <v>89</v>
      </c>
      <c r="B66" s="53">
        <v>80</v>
      </c>
      <c r="C66" s="53">
        <v>126.5</v>
      </c>
      <c r="D66" s="53">
        <v>59</v>
      </c>
      <c r="E66" s="53">
        <v>59</v>
      </c>
      <c r="F66" s="53">
        <v>59</v>
      </c>
      <c r="G66" s="53">
        <v>58.650000000000006</v>
      </c>
      <c r="H66" s="53">
        <v>37.25</v>
      </c>
      <c r="I66" s="53">
        <v>101</v>
      </c>
      <c r="J66" s="53">
        <v>53.25</v>
      </c>
      <c r="K66" s="53">
        <v>53.25</v>
      </c>
      <c r="L66" s="53">
        <v>28.950000000000003</v>
      </c>
      <c r="M66" s="53">
        <v>37.200000000000003</v>
      </c>
      <c r="N66" s="53">
        <v>9.5</v>
      </c>
      <c r="O66" s="53">
        <v>9.5</v>
      </c>
      <c r="P66" s="53">
        <v>9.5</v>
      </c>
      <c r="Q66" s="53">
        <v>59</v>
      </c>
      <c r="R66" s="53">
        <v>59</v>
      </c>
      <c r="S66" s="53">
        <v>58.5</v>
      </c>
      <c r="T66" s="53">
        <v>27.35</v>
      </c>
      <c r="U66" s="53">
        <v>27.35</v>
      </c>
      <c r="V66" s="53">
        <v>58</v>
      </c>
      <c r="W66" s="53">
        <v>58</v>
      </c>
      <c r="X66" s="53">
        <v>59</v>
      </c>
      <c r="Y66" s="53">
        <v>27.35</v>
      </c>
      <c r="Z66" s="53">
        <v>59</v>
      </c>
      <c r="AA66" s="53">
        <v>27.35</v>
      </c>
      <c r="AB66" s="53">
        <v>59</v>
      </c>
      <c r="AC66" s="53">
        <v>63.1</v>
      </c>
      <c r="AD66" s="53">
        <v>76.350000000000009</v>
      </c>
      <c r="AE66" s="53">
        <v>104.80000000000001</v>
      </c>
      <c r="AF66" s="53">
        <v>67.3</v>
      </c>
      <c r="AG66" s="53">
        <v>67.3</v>
      </c>
      <c r="AH66" s="53">
        <v>67.05</v>
      </c>
      <c r="AI66" s="54">
        <v>67.05</v>
      </c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</row>
    <row r="67" spans="1:153" s="36" customFormat="1">
      <c r="A67" s="64" t="s">
        <v>90</v>
      </c>
      <c r="B67" s="57">
        <v>28.35</v>
      </c>
      <c r="C67" s="57">
        <v>47.300000000000004</v>
      </c>
      <c r="D67" s="57">
        <v>20.6</v>
      </c>
      <c r="E67" s="57">
        <v>20.6</v>
      </c>
      <c r="F67" s="57">
        <v>20.6</v>
      </c>
      <c r="G67" s="57">
        <v>21</v>
      </c>
      <c r="H67" s="57">
        <v>12.8</v>
      </c>
      <c r="I67" s="57">
        <v>37.450000000000003</v>
      </c>
      <c r="J67" s="57">
        <v>18.2</v>
      </c>
      <c r="K67" s="57">
        <v>18.2</v>
      </c>
      <c r="L67" s="57">
        <v>9.9</v>
      </c>
      <c r="M67" s="57">
        <v>13.700000000000001</v>
      </c>
      <c r="N67" s="57">
        <v>3.2</v>
      </c>
      <c r="O67" s="57">
        <v>3.2</v>
      </c>
      <c r="P67" s="57">
        <v>3.2</v>
      </c>
      <c r="Q67" s="57">
        <v>20.6</v>
      </c>
      <c r="R67" s="57">
        <v>20.6</v>
      </c>
      <c r="S67" s="57">
        <v>20.6</v>
      </c>
      <c r="T67" s="57">
        <v>9.15</v>
      </c>
      <c r="U67" s="57">
        <v>9.15</v>
      </c>
      <c r="V67" s="57">
        <v>20.5</v>
      </c>
      <c r="W67" s="57">
        <v>20.5</v>
      </c>
      <c r="X67" s="57">
        <v>20.6</v>
      </c>
      <c r="Y67" s="57">
        <v>9.15</v>
      </c>
      <c r="Z67" s="57">
        <v>20.6</v>
      </c>
      <c r="AA67" s="57">
        <v>9.15</v>
      </c>
      <c r="AB67" s="57">
        <v>20.6</v>
      </c>
      <c r="AC67" s="57">
        <v>22.55</v>
      </c>
      <c r="AD67" s="57">
        <v>26.400000000000002</v>
      </c>
      <c r="AE67" s="57">
        <v>41.300000000000004</v>
      </c>
      <c r="AF67" s="57">
        <v>23.3</v>
      </c>
      <c r="AG67" s="57">
        <v>23.3</v>
      </c>
      <c r="AH67" s="57">
        <v>23.900000000000002</v>
      </c>
      <c r="AI67" s="58">
        <v>23.900000000000002</v>
      </c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</row>
    <row r="68" spans="1:153" s="36" customFormat="1">
      <c r="A68" s="64" t="s">
        <v>91</v>
      </c>
      <c r="B68" s="57">
        <v>19.450000000000003</v>
      </c>
      <c r="C68" s="57">
        <v>33</v>
      </c>
      <c r="D68" s="57">
        <v>13.3</v>
      </c>
      <c r="E68" s="57">
        <v>13.3</v>
      </c>
      <c r="F68" s="57">
        <v>13.3</v>
      </c>
      <c r="G68" s="57">
        <v>13.600000000000001</v>
      </c>
      <c r="H68" s="57">
        <v>8.9500000000000011</v>
      </c>
      <c r="I68" s="57">
        <v>25</v>
      </c>
      <c r="J68" s="57">
        <v>12.75</v>
      </c>
      <c r="K68" s="57">
        <v>12.75</v>
      </c>
      <c r="L68" s="57">
        <v>6.95</v>
      </c>
      <c r="M68" s="57">
        <v>8.7000000000000011</v>
      </c>
      <c r="N68" s="57">
        <v>2.25</v>
      </c>
      <c r="O68" s="57">
        <v>2.25</v>
      </c>
      <c r="P68" s="57">
        <v>2.25</v>
      </c>
      <c r="Q68" s="57">
        <v>13.3</v>
      </c>
      <c r="R68" s="57">
        <v>13.3</v>
      </c>
      <c r="S68" s="57">
        <v>13.3</v>
      </c>
      <c r="T68" s="57">
        <v>6.25</v>
      </c>
      <c r="U68" s="57">
        <v>6.25</v>
      </c>
      <c r="V68" s="57">
        <v>13.5</v>
      </c>
      <c r="W68" s="57">
        <v>13.5</v>
      </c>
      <c r="X68" s="57">
        <v>13.3</v>
      </c>
      <c r="Y68" s="57">
        <v>6.25</v>
      </c>
      <c r="Z68" s="57">
        <v>13.3</v>
      </c>
      <c r="AA68" s="57">
        <v>6.25</v>
      </c>
      <c r="AB68" s="57">
        <v>13.3</v>
      </c>
      <c r="AC68" s="57">
        <v>15.4</v>
      </c>
      <c r="AD68" s="57">
        <v>18.100000000000001</v>
      </c>
      <c r="AE68" s="57">
        <v>28.6</v>
      </c>
      <c r="AF68" s="57">
        <v>15.9</v>
      </c>
      <c r="AG68" s="57">
        <v>15.9</v>
      </c>
      <c r="AH68" s="57">
        <v>15.600000000000001</v>
      </c>
      <c r="AI68" s="58">
        <v>15.600000000000001</v>
      </c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</row>
    <row r="69" spans="1:153" s="36" customFormat="1">
      <c r="A69" s="56" t="s">
        <v>92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</row>
    <row r="70" spans="1:153" s="36" customFormat="1">
      <c r="A70" s="56" t="s">
        <v>93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</row>
    <row r="71" spans="1:153" s="36" customFormat="1">
      <c r="A71" s="56" t="s">
        <v>94</v>
      </c>
      <c r="B71" s="57">
        <v>52.35</v>
      </c>
      <c r="C71" s="57">
        <v>0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>
        <v>57.150000000000006</v>
      </c>
      <c r="W71" s="59">
        <v>47.7</v>
      </c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60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</row>
    <row r="72" spans="1:153" s="46" customFormat="1">
      <c r="A72" s="69" t="s">
        <v>95</v>
      </c>
      <c r="B72" s="70">
        <f>SUM(B66:B71)</f>
        <v>180.15</v>
      </c>
      <c r="C72" s="70">
        <f>SUM(C66:C71)</f>
        <v>206.8</v>
      </c>
      <c r="D72" s="70">
        <f t="shared" ref="D72:AI72" si="4">SUM(D66:D71)</f>
        <v>92.899999999999991</v>
      </c>
      <c r="E72" s="70">
        <f t="shared" si="4"/>
        <v>92.899999999999991</v>
      </c>
      <c r="F72" s="70">
        <f t="shared" si="4"/>
        <v>92.899999999999991</v>
      </c>
      <c r="G72" s="70">
        <f t="shared" si="4"/>
        <v>93.25</v>
      </c>
      <c r="H72" s="70">
        <f t="shared" si="4"/>
        <v>59</v>
      </c>
      <c r="I72" s="70">
        <f t="shared" si="4"/>
        <v>163.44999999999999</v>
      </c>
      <c r="J72" s="70">
        <f t="shared" si="4"/>
        <v>84.2</v>
      </c>
      <c r="K72" s="70">
        <f t="shared" si="4"/>
        <v>84.2</v>
      </c>
      <c r="L72" s="70">
        <f t="shared" si="4"/>
        <v>45.800000000000004</v>
      </c>
      <c r="M72" s="70">
        <f t="shared" si="4"/>
        <v>59.600000000000009</v>
      </c>
      <c r="N72" s="70">
        <f t="shared" si="4"/>
        <v>14.95</v>
      </c>
      <c r="O72" s="70">
        <f t="shared" si="4"/>
        <v>14.95</v>
      </c>
      <c r="P72" s="70">
        <f t="shared" si="4"/>
        <v>14.95</v>
      </c>
      <c r="Q72" s="70">
        <f t="shared" si="4"/>
        <v>92.899999999999991</v>
      </c>
      <c r="R72" s="70">
        <f t="shared" si="4"/>
        <v>92.899999999999991</v>
      </c>
      <c r="S72" s="70">
        <f t="shared" si="4"/>
        <v>92.399999999999991</v>
      </c>
      <c r="T72" s="70">
        <f t="shared" si="4"/>
        <v>42.75</v>
      </c>
      <c r="U72" s="70">
        <f t="shared" si="4"/>
        <v>42.75</v>
      </c>
      <c r="V72" s="70">
        <f t="shared" si="4"/>
        <v>149.15</v>
      </c>
      <c r="W72" s="70">
        <f t="shared" si="4"/>
        <v>139.69999999999999</v>
      </c>
      <c r="X72" s="70">
        <f t="shared" si="4"/>
        <v>92.899999999999991</v>
      </c>
      <c r="Y72" s="70">
        <f t="shared" si="4"/>
        <v>42.75</v>
      </c>
      <c r="Z72" s="70">
        <f t="shared" si="4"/>
        <v>92.899999999999991</v>
      </c>
      <c r="AA72" s="70">
        <f t="shared" si="4"/>
        <v>42.75</v>
      </c>
      <c r="AB72" s="70">
        <f t="shared" si="4"/>
        <v>92.899999999999991</v>
      </c>
      <c r="AC72" s="70">
        <f t="shared" si="4"/>
        <v>101.05000000000001</v>
      </c>
      <c r="AD72" s="70">
        <f t="shared" si="4"/>
        <v>120.85000000000002</v>
      </c>
      <c r="AE72" s="70">
        <f t="shared" si="4"/>
        <v>174.70000000000002</v>
      </c>
      <c r="AF72" s="70">
        <f t="shared" si="4"/>
        <v>106.5</v>
      </c>
      <c r="AG72" s="70">
        <f t="shared" si="4"/>
        <v>106.5</v>
      </c>
      <c r="AH72" s="70">
        <f t="shared" si="4"/>
        <v>106.55000000000001</v>
      </c>
      <c r="AI72" s="71">
        <f>SUM(AI66:AI71)</f>
        <v>106.55000000000001</v>
      </c>
    </row>
    <row r="73" spans="1:153" s="26" customFormat="1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46" customFormat="1">
      <c r="A74" s="69" t="s">
        <v>96</v>
      </c>
      <c r="B74" s="70">
        <f>SUM(B72,B61)</f>
        <v>624.6</v>
      </c>
      <c r="C74" s="70">
        <f>SUM(C72,C61)</f>
        <v>985.15000000000009</v>
      </c>
      <c r="D74" s="70">
        <f t="shared" ref="D74:AI74" si="5">SUM(D72,D61)</f>
        <v>616.375</v>
      </c>
      <c r="E74" s="70">
        <f t="shared" si="5"/>
        <v>593.22500000000002</v>
      </c>
      <c r="F74" s="70">
        <f t="shared" si="5"/>
        <v>719.22499999999991</v>
      </c>
      <c r="G74" s="70">
        <f t="shared" si="5"/>
        <v>651.59999999999991</v>
      </c>
      <c r="H74" s="70">
        <f t="shared" si="5"/>
        <v>716.15000000000009</v>
      </c>
      <c r="I74" s="70">
        <f t="shared" si="5"/>
        <v>909.3</v>
      </c>
      <c r="J74" s="70">
        <f t="shared" si="5"/>
        <v>875.00000000000011</v>
      </c>
      <c r="K74" s="70">
        <f t="shared" si="5"/>
        <v>852.40000000000009</v>
      </c>
      <c r="L74" s="70">
        <f t="shared" si="5"/>
        <v>821.1</v>
      </c>
      <c r="M74" s="70">
        <f t="shared" si="5"/>
        <v>1289.3999999999999</v>
      </c>
      <c r="N74" s="70">
        <f t="shared" si="5"/>
        <v>1146.0750000000003</v>
      </c>
      <c r="O74" s="70">
        <f t="shared" si="5"/>
        <v>674.20000000000016</v>
      </c>
      <c r="P74" s="70">
        <f t="shared" si="5"/>
        <v>485.25</v>
      </c>
      <c r="Q74" s="70">
        <f t="shared" si="5"/>
        <v>545.17499999999995</v>
      </c>
      <c r="R74" s="70">
        <f t="shared" si="5"/>
        <v>616.47500000000002</v>
      </c>
      <c r="S74" s="70">
        <f t="shared" si="5"/>
        <v>505.25000000000006</v>
      </c>
      <c r="T74" s="70">
        <f t="shared" si="5"/>
        <v>455.30000000000007</v>
      </c>
      <c r="U74" s="70">
        <f t="shared" si="5"/>
        <v>421.85000000000008</v>
      </c>
      <c r="V74" s="70">
        <f t="shared" si="5"/>
        <v>433.65</v>
      </c>
      <c r="W74" s="70">
        <f t="shared" si="5"/>
        <v>423.95</v>
      </c>
      <c r="X74" s="70">
        <f t="shared" si="5"/>
        <v>762.67500000000007</v>
      </c>
      <c r="Y74" s="70">
        <f t="shared" si="5"/>
        <v>681.42500000000007</v>
      </c>
      <c r="Z74" s="70">
        <f t="shared" si="5"/>
        <v>789.97500000000002</v>
      </c>
      <c r="AA74" s="70">
        <f t="shared" si="5"/>
        <v>708.72500000000002</v>
      </c>
      <c r="AB74" s="70">
        <f t="shared" si="5"/>
        <v>620.07499999999993</v>
      </c>
      <c r="AC74" s="70">
        <f t="shared" si="5"/>
        <v>758.50000000000023</v>
      </c>
      <c r="AD74" s="70">
        <f t="shared" si="5"/>
        <v>794.05</v>
      </c>
      <c r="AE74" s="70">
        <f t="shared" si="5"/>
        <v>617.1</v>
      </c>
      <c r="AF74" s="70">
        <f t="shared" si="5"/>
        <v>653.4</v>
      </c>
      <c r="AG74" s="70">
        <f t="shared" si="5"/>
        <v>663.00000000000011</v>
      </c>
      <c r="AH74" s="70">
        <f t="shared" si="5"/>
        <v>487.09999999999997</v>
      </c>
      <c r="AI74" s="71">
        <f>SUM(AI72,AI61)</f>
        <v>476.4500000000001</v>
      </c>
    </row>
    <row r="75" spans="1:153" s="46" customForma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1"/>
    </row>
    <row r="76" spans="1:153" s="46" customFormat="1" ht="31.5" thickBot="1">
      <c r="A76" s="81" t="s">
        <v>97</v>
      </c>
      <c r="B76" s="82">
        <f t="shared" ref="B76:AI76" si="6">B12-B74</f>
        <v>-12.100000000000023</v>
      </c>
      <c r="C76" s="82">
        <f t="shared" si="6"/>
        <v>255.16249999999991</v>
      </c>
      <c r="D76" s="82">
        <f t="shared" si="6"/>
        <v>149.85987916394515</v>
      </c>
      <c r="E76" s="82">
        <f t="shared" si="6"/>
        <v>243.00987916394513</v>
      </c>
      <c r="F76" s="82">
        <f t="shared" si="6"/>
        <v>418.10963618549977</v>
      </c>
      <c r="G76" s="82">
        <f t="shared" si="6"/>
        <v>-8.6464852607708735</v>
      </c>
      <c r="H76" s="82">
        <f t="shared" si="6"/>
        <v>221.34999999999991</v>
      </c>
      <c r="I76" s="82">
        <f t="shared" si="6"/>
        <v>799.1400000000001</v>
      </c>
      <c r="J76" s="82">
        <f t="shared" si="6"/>
        <v>215.44999999999993</v>
      </c>
      <c r="K76" s="82">
        <f t="shared" si="6"/>
        <v>238.04999999999995</v>
      </c>
      <c r="L76" s="82">
        <f t="shared" si="6"/>
        <v>269.35000000000002</v>
      </c>
      <c r="M76" s="82">
        <f t="shared" si="6"/>
        <v>-62.861839999999575</v>
      </c>
      <c r="N76" s="82">
        <f t="shared" si="6"/>
        <v>-1146.0750000000003</v>
      </c>
      <c r="O76" s="82">
        <f t="shared" si="6"/>
        <v>-674.20000000000016</v>
      </c>
      <c r="P76" s="82">
        <f t="shared" si="6"/>
        <v>-485.25</v>
      </c>
      <c r="Q76" s="82">
        <f t="shared" si="6"/>
        <v>262.3599333333334</v>
      </c>
      <c r="R76" s="82">
        <f t="shared" si="6"/>
        <v>216.53974969926901</v>
      </c>
      <c r="S76" s="82">
        <f t="shared" si="6"/>
        <v>201.94999999999987</v>
      </c>
      <c r="T76" s="82">
        <f t="shared" si="6"/>
        <v>251.89999999999986</v>
      </c>
      <c r="U76" s="82">
        <f t="shared" si="6"/>
        <v>285.34999999999985</v>
      </c>
      <c r="V76" s="82">
        <f t="shared" si="6"/>
        <v>286.35000000000002</v>
      </c>
      <c r="W76" s="82">
        <f t="shared" si="6"/>
        <v>296.05</v>
      </c>
      <c r="X76" s="82">
        <f t="shared" si="6"/>
        <v>386.12499999999989</v>
      </c>
      <c r="Y76" s="82">
        <f t="shared" si="6"/>
        <v>467.37499999999989</v>
      </c>
      <c r="Z76" s="82">
        <f t="shared" si="6"/>
        <v>372.47500000000002</v>
      </c>
      <c r="AA76" s="82">
        <f t="shared" si="6"/>
        <v>453.72500000000002</v>
      </c>
      <c r="AB76" s="82">
        <f t="shared" si="6"/>
        <v>221.5250000000002</v>
      </c>
      <c r="AC76" s="82">
        <f t="shared" si="6"/>
        <v>374.24749999999972</v>
      </c>
      <c r="AD76" s="82">
        <f t="shared" si="6"/>
        <v>560.45000000000005</v>
      </c>
      <c r="AE76" s="82">
        <f t="shared" si="6"/>
        <v>462.9</v>
      </c>
      <c r="AF76" s="82">
        <f t="shared" si="6"/>
        <v>17.600000000000023</v>
      </c>
      <c r="AG76" s="82">
        <f t="shared" si="6"/>
        <v>189.34499999999991</v>
      </c>
      <c r="AH76" s="82">
        <f t="shared" si="6"/>
        <v>104.23463966906178</v>
      </c>
      <c r="AI76" s="83">
        <f t="shared" si="6"/>
        <v>-76.70909132969382</v>
      </c>
    </row>
    <row r="77" spans="1:153" s="4" customFormat="1" ht="31.5" thickBot="1">
      <c r="A77" s="84" t="s">
        <v>98</v>
      </c>
      <c r="B77" s="82"/>
      <c r="C77" s="82"/>
      <c r="D77" s="82">
        <f>(D7*D8)-(D74-SUM(D50:D59))</f>
        <v>-112.86512083605487</v>
      </c>
      <c r="E77" s="82">
        <f>(E7*E8)-(E74-SUM(E50:E59))</f>
        <v>-19.715120836054894</v>
      </c>
      <c r="F77" s="82">
        <f>(F7*F8)-(F74-SUM(F50:F59))</f>
        <v>114.69663618549976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>
        <f>(Q7*Q8)-(Q74-SUM(Q50:Q59))</f>
        <v>-53.165066666666576</v>
      </c>
      <c r="R77" s="82">
        <f>(R7*R8)-(R74-SUM(R50:R59))</f>
        <v>-98.985250300730968</v>
      </c>
      <c r="S77" s="82"/>
      <c r="T77" s="82"/>
      <c r="U77" s="82"/>
      <c r="V77" s="82"/>
      <c r="W77" s="82"/>
      <c r="X77" s="82">
        <f>(X7*X8)-(X74-SUM(X50:X59))</f>
        <v>9.75</v>
      </c>
      <c r="Y77" s="82">
        <f>(Y7*Y8)-(Y74-SUM(Y50:Y59))</f>
        <v>91</v>
      </c>
      <c r="Z77" s="82">
        <f>(Z7*Z8)-(Z74-SUM(Z50:Z59))</f>
        <v>-3.8999999999999773</v>
      </c>
      <c r="AA77" s="82">
        <f>(AA7*AA8)-(AA74-SUM(AA50:AA59))</f>
        <v>77.350000000000023</v>
      </c>
      <c r="AB77" s="82">
        <f>(AB7*AB8)-(AB74-SUM(AB50:AB59))</f>
        <v>-106.64999999999992</v>
      </c>
      <c r="AC77" s="82"/>
      <c r="AD77" s="82"/>
      <c r="AE77" s="82"/>
      <c r="AF77" s="82">
        <f>(AF7*AF8)-(AF74-SUM(AF50:AF59))</f>
        <v>17.600000000000023</v>
      </c>
      <c r="AG77" s="82">
        <f>(AG7*AG8)-(AG74-SUM(AG50:AG59))</f>
        <v>189.34499999999991</v>
      </c>
      <c r="AH77" s="82">
        <f>(AH7*AH8)-(AH74-SUM(AH50:AH59))</f>
        <v>104.23463966906178</v>
      </c>
      <c r="AI77" s="82">
        <f>(AI7*AI8)-(AI74-SUM(AI50:AI59))</f>
        <v>-76.70909132969382</v>
      </c>
      <c r="BD77" s="35"/>
      <c r="BE77" s="35"/>
    </row>
    <row r="78" spans="1:153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7"/>
    </row>
    <row r="79" spans="1:153" s="26" customFormat="1">
      <c r="A79" s="69" t="s">
        <v>99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80"/>
    </row>
    <row r="80" spans="1:153" s="26" customFormat="1">
      <c r="A80" s="78" t="s">
        <v>100</v>
      </c>
      <c r="B80" s="70">
        <f>(B61-SUM(B50:B59))/B8</f>
        <v>2.5085714285714285</v>
      </c>
      <c r="C80" s="70">
        <f>(C61-SUM(C50:C59))/C8</f>
        <v>2.7406802721088432</v>
      </c>
      <c r="D80" s="70">
        <f t="shared" ref="D80:AI80" si="7">(D61-SUM(D50:D59))/D8</f>
        <v>73.596070588235293</v>
      </c>
      <c r="E80" s="70">
        <f t="shared" si="7"/>
        <v>58.830021932010773</v>
      </c>
      <c r="F80" s="70">
        <f t="shared" si="7"/>
        <v>90.608182352941171</v>
      </c>
      <c r="G80" s="70">
        <f t="shared" si="7"/>
        <v>0.89335999999999982</v>
      </c>
      <c r="H80" s="70">
        <f t="shared" si="7"/>
        <v>1.0514400000000002</v>
      </c>
      <c r="I80" s="70">
        <f t="shared" si="7"/>
        <v>10.809420289855073</v>
      </c>
      <c r="J80" s="70">
        <f t="shared" si="7"/>
        <v>139.9646017699115</v>
      </c>
      <c r="K80" s="70">
        <f t="shared" si="7"/>
        <v>135.9646017699115</v>
      </c>
      <c r="L80" s="70">
        <f t="shared" si="7"/>
        <v>137.22123893805309</v>
      </c>
      <c r="M80" s="70">
        <f t="shared" si="7"/>
        <v>27.644751678286838</v>
      </c>
      <c r="N80" s="70"/>
      <c r="O80" s="70"/>
      <c r="P80" s="70"/>
      <c r="Q80" s="70">
        <f t="shared" si="7"/>
        <v>20.387499999999999</v>
      </c>
      <c r="R80" s="70">
        <f t="shared" si="7"/>
        <v>85.915649999999999</v>
      </c>
      <c r="S80" s="70">
        <f t="shared" si="7"/>
        <v>30.35661764705883</v>
      </c>
      <c r="T80" s="70">
        <f t="shared" si="7"/>
        <v>30.334558823529417</v>
      </c>
      <c r="U80" s="70">
        <f t="shared" si="7"/>
        <v>27.875000000000007</v>
      </c>
      <c r="V80" s="70">
        <f t="shared" si="7"/>
        <v>1.5805555555555555</v>
      </c>
      <c r="W80" s="70">
        <f t="shared" si="7"/>
        <v>1.5791666666666666</v>
      </c>
      <c r="X80" s="70">
        <f t="shared" si="7"/>
        <v>81.230215827338142</v>
      </c>
      <c r="Y80" s="70">
        <f t="shared" si="7"/>
        <v>76.755395683453244</v>
      </c>
      <c r="Z80" s="70">
        <f t="shared" si="7"/>
        <v>77.366013071895424</v>
      </c>
      <c r="AA80" s="70">
        <f t="shared" si="7"/>
        <v>73.300653594771234</v>
      </c>
      <c r="AB80" s="70">
        <f t="shared" si="7"/>
        <v>57.858108108108105</v>
      </c>
      <c r="AC80" s="70">
        <f t="shared" si="7"/>
        <v>14.77415730337079</v>
      </c>
      <c r="AD80" s="70">
        <f t="shared" si="7"/>
        <v>64.114285714285714</v>
      </c>
      <c r="AE80" s="70">
        <f t="shared" si="7"/>
        <v>14.746666666666668</v>
      </c>
      <c r="AF80" s="70">
        <f t="shared" si="7"/>
        <v>49.718181818181819</v>
      </c>
      <c r="AG80" s="70">
        <f t="shared" si="7"/>
        <v>0.95128205128205146</v>
      </c>
      <c r="AH80" s="70">
        <f t="shared" si="7"/>
        <v>36.038477319587621</v>
      </c>
      <c r="AI80" s="70">
        <f t="shared" si="7"/>
        <v>59.962639500000016</v>
      </c>
    </row>
    <row r="81" spans="1:36" s="26" customFormat="1">
      <c r="A81" s="85" t="s">
        <v>101</v>
      </c>
      <c r="B81" s="70">
        <f>(B74-SUM(B50:B59))/B8</f>
        <v>3.5379999999999998</v>
      </c>
      <c r="C81" s="70">
        <f>(C74-SUM(C50:C59))/C8</f>
        <v>3.4909750566893427</v>
      </c>
      <c r="D81" s="70">
        <f t="shared" ref="D81:AI81" si="8">(D74-SUM(D50:D59))/D8</f>
        <v>90.328999999999994</v>
      </c>
      <c r="E81" s="70">
        <f t="shared" si="8"/>
        <v>73.009056923537031</v>
      </c>
      <c r="F81" s="70">
        <f t="shared" si="8"/>
        <v>107.34111176470587</v>
      </c>
      <c r="G81" s="70">
        <f t="shared" si="8"/>
        <v>1.0425599999999999</v>
      </c>
      <c r="H81" s="70">
        <f t="shared" si="8"/>
        <v>1.1458400000000002</v>
      </c>
      <c r="I81" s="70">
        <f t="shared" si="8"/>
        <v>13.178260869565216</v>
      </c>
      <c r="J81" s="70">
        <f t="shared" si="8"/>
        <v>154.86725663716814</v>
      </c>
      <c r="K81" s="70">
        <f t="shared" si="8"/>
        <v>150.86725663716814</v>
      </c>
      <c r="L81" s="70">
        <f t="shared" si="8"/>
        <v>145.32743362831857</v>
      </c>
      <c r="M81" s="70">
        <f t="shared" si="8"/>
        <v>28.984503833129814</v>
      </c>
      <c r="N81" s="70"/>
      <c r="O81" s="70"/>
      <c r="P81" s="70"/>
      <c r="Q81" s="70">
        <f t="shared" si="8"/>
        <v>26.193749999999998</v>
      </c>
      <c r="R81" s="70">
        <f t="shared" si="8"/>
        <v>105.99505600000001</v>
      </c>
      <c r="S81" s="70">
        <f t="shared" si="8"/>
        <v>37.150735294117652</v>
      </c>
      <c r="T81" s="70">
        <f t="shared" si="8"/>
        <v>33.477941176470594</v>
      </c>
      <c r="U81" s="70">
        <f t="shared" si="8"/>
        <v>31.018382352941185</v>
      </c>
      <c r="V81" s="70">
        <f t="shared" si="8"/>
        <v>2.4091666666666667</v>
      </c>
      <c r="W81" s="70">
        <f t="shared" si="8"/>
        <v>2.3552777777777778</v>
      </c>
      <c r="X81" s="70">
        <f t="shared" si="8"/>
        <v>94.597122302158283</v>
      </c>
      <c r="Y81" s="70">
        <f t="shared" si="8"/>
        <v>82.906474820143885</v>
      </c>
      <c r="Z81" s="70">
        <f t="shared" si="8"/>
        <v>89.509803921568619</v>
      </c>
      <c r="AA81" s="70">
        <f t="shared" si="8"/>
        <v>78.888888888888886</v>
      </c>
      <c r="AB81" s="70">
        <f t="shared" si="8"/>
        <v>70.412162162162147</v>
      </c>
      <c r="AC81" s="70">
        <f t="shared" si="8"/>
        <v>17.044943820224724</v>
      </c>
      <c r="AD81" s="70">
        <f t="shared" si="8"/>
        <v>75.623809523809513</v>
      </c>
      <c r="AE81" s="70">
        <f t="shared" si="8"/>
        <v>20.57</v>
      </c>
      <c r="AF81" s="70">
        <f t="shared" si="8"/>
        <v>59.4</v>
      </c>
      <c r="AG81" s="70">
        <f t="shared" si="8"/>
        <v>1.1333333333333335</v>
      </c>
      <c r="AH81" s="70">
        <f t="shared" si="8"/>
        <v>46.128872164948447</v>
      </c>
      <c r="AI81" s="70">
        <f t="shared" si="8"/>
        <v>77.234927250000013</v>
      </c>
    </row>
    <row r="82" spans="1:36" s="26" customFormat="1">
      <c r="A82" s="78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6" s="26" customFormat="1">
      <c r="A83" s="69" t="s">
        <v>102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</row>
    <row r="84" spans="1:36" s="26" customFormat="1">
      <c r="A84" s="78" t="s">
        <v>100</v>
      </c>
      <c r="B84" s="70">
        <f>(B61-SUM(B50:B59))/B7</f>
        <v>125.42857142857143</v>
      </c>
      <c r="C84" s="70">
        <f>(C61-SUM(C50:C59))/C7</f>
        <v>167.86666666666667</v>
      </c>
      <c r="D84" s="70">
        <f t="shared" ref="D84:AI84" si="9">(D61-SUM(D50:D59))/D7</f>
        <v>5.8371428571428572</v>
      </c>
      <c r="E84" s="70">
        <f t="shared" si="9"/>
        <v>5.5064285714285717</v>
      </c>
      <c r="F84" s="70">
        <f t="shared" si="9"/>
        <v>3.9300781249999996</v>
      </c>
      <c r="G84" s="70">
        <f t="shared" si="9"/>
        <v>542.75891180334509</v>
      </c>
      <c r="H84" s="70">
        <f t="shared" si="9"/>
        <v>438.10000000000008</v>
      </c>
      <c r="I84" s="70">
        <f t="shared" si="9"/>
        <v>30.123182552504037</v>
      </c>
      <c r="J84" s="70">
        <f t="shared" si="9"/>
        <v>4.097409326424871</v>
      </c>
      <c r="K84" s="70">
        <f t="shared" si="9"/>
        <v>3.9803108808290157</v>
      </c>
      <c r="L84" s="70">
        <f t="shared" si="9"/>
        <v>4.0170984455958552</v>
      </c>
      <c r="M84" s="70">
        <f t="shared" si="9"/>
        <v>44.604145077720204</v>
      </c>
      <c r="N84" s="70">
        <f t="shared" si="9"/>
        <v>72.138073979591852</v>
      </c>
      <c r="O84" s="70">
        <f t="shared" si="9"/>
        <v>135.64814814814815</v>
      </c>
      <c r="P84" s="70">
        <f t="shared" si="9"/>
        <v>156.76666666666668</v>
      </c>
      <c r="Q84" s="70">
        <f t="shared" si="9"/>
        <v>14.26264487092787</v>
      </c>
      <c r="R84" s="70">
        <f t="shared" si="9"/>
        <v>4.6985602334854653</v>
      </c>
      <c r="S84" s="70">
        <f t="shared" si="9"/>
        <v>7.9394230769230782</v>
      </c>
      <c r="T84" s="70">
        <f t="shared" si="9"/>
        <v>7.9336538461538471</v>
      </c>
      <c r="U84" s="70">
        <f t="shared" si="9"/>
        <v>7.2903846153846166</v>
      </c>
      <c r="V84" s="70">
        <f t="shared" si="9"/>
        <v>71.125</v>
      </c>
      <c r="W84" s="70">
        <f t="shared" si="9"/>
        <v>71.0625</v>
      </c>
      <c r="X84" s="70">
        <f t="shared" si="9"/>
        <v>5.8807291666666677</v>
      </c>
      <c r="Y84" s="70">
        <f t="shared" si="9"/>
        <v>5.5567708333333341</v>
      </c>
      <c r="Z84" s="70">
        <f t="shared" si="9"/>
        <v>6.65</v>
      </c>
      <c r="AA84" s="70">
        <f t="shared" si="9"/>
        <v>6.3005617977528088</v>
      </c>
      <c r="AB84" s="70">
        <f t="shared" si="9"/>
        <v>7.6455357142857139</v>
      </c>
      <c r="AC84" s="70">
        <f t="shared" si="9"/>
        <v>25.827931644077793</v>
      </c>
      <c r="AD84" s="70">
        <f t="shared" si="9"/>
        <v>5.2186046511627904</v>
      </c>
      <c r="AE84" s="70">
        <f t="shared" si="9"/>
        <v>12.28888888888889</v>
      </c>
      <c r="AF84" s="70">
        <f t="shared" si="9"/>
        <v>8.9655737704918028</v>
      </c>
      <c r="AG84" s="70">
        <f t="shared" si="9"/>
        <v>381.94921070693209</v>
      </c>
      <c r="AH84" s="70">
        <f t="shared" si="9"/>
        <v>6.7955357142857125</v>
      </c>
      <c r="AI84" s="70">
        <f t="shared" si="9"/>
        <v>5.7083333333333348</v>
      </c>
    </row>
    <row r="85" spans="1:36" s="26" customFormat="1">
      <c r="A85" s="86" t="s">
        <v>101</v>
      </c>
      <c r="B85" s="87">
        <f>(B74-SUM(B50:B59))/B7</f>
        <v>176.9</v>
      </c>
      <c r="C85" s="87">
        <f>(C74-SUM(C50:C59))/C7</f>
        <v>213.82222222222222</v>
      </c>
      <c r="D85" s="87">
        <f t="shared" ref="D85:AI85" si="10">(D74-SUM(D50:D59))/D7</f>
        <v>7.1642857142857146</v>
      </c>
      <c r="E85" s="87">
        <f t="shared" si="10"/>
        <v>6.8335714285714291</v>
      </c>
      <c r="F85" s="87">
        <f t="shared" si="10"/>
        <v>4.6558593749999995</v>
      </c>
      <c r="G85" s="87">
        <f t="shared" si="10"/>
        <v>633.40504509905918</v>
      </c>
      <c r="H85" s="87">
        <f t="shared" si="10"/>
        <v>477.43333333333339</v>
      </c>
      <c r="I85" s="87">
        <f t="shared" si="10"/>
        <v>36.724555735056541</v>
      </c>
      <c r="J85" s="87">
        <f t="shared" si="10"/>
        <v>4.5336787564766849</v>
      </c>
      <c r="K85" s="87">
        <f t="shared" si="10"/>
        <v>4.4165803108808293</v>
      </c>
      <c r="L85" s="87">
        <f t="shared" si="10"/>
        <v>4.2544041450777206</v>
      </c>
      <c r="M85" s="87">
        <f t="shared" si="10"/>
        <v>46.765803108808285</v>
      </c>
      <c r="N85" s="87">
        <f t="shared" si="10"/>
        <v>73.091517857142875</v>
      </c>
      <c r="O85" s="87">
        <f t="shared" si="10"/>
        <v>138.72427983539097</v>
      </c>
      <c r="P85" s="87">
        <f t="shared" si="10"/>
        <v>161.75</v>
      </c>
      <c r="Q85" s="87">
        <f t="shared" si="10"/>
        <v>18.324569176596782</v>
      </c>
      <c r="R85" s="87">
        <f t="shared" si="10"/>
        <v>5.7966639962296149</v>
      </c>
      <c r="S85" s="87">
        <f t="shared" si="10"/>
        <v>9.7163461538461551</v>
      </c>
      <c r="T85" s="87">
        <f t="shared" si="10"/>
        <v>8.7557692307692321</v>
      </c>
      <c r="U85" s="87">
        <f t="shared" si="10"/>
        <v>8.1125000000000007</v>
      </c>
      <c r="V85" s="87">
        <f t="shared" si="10"/>
        <v>108.41249999999999</v>
      </c>
      <c r="W85" s="87">
        <f t="shared" si="10"/>
        <v>105.9875</v>
      </c>
      <c r="X85" s="87">
        <f t="shared" si="10"/>
        <v>6.8484375000000002</v>
      </c>
      <c r="Y85" s="87">
        <f t="shared" si="10"/>
        <v>6.0020833333333341</v>
      </c>
      <c r="Z85" s="87">
        <f t="shared" si="10"/>
        <v>7.6938202247191008</v>
      </c>
      <c r="AA85" s="87">
        <f t="shared" si="10"/>
        <v>6.7808988764044944</v>
      </c>
      <c r="AB85" s="87">
        <f t="shared" si="10"/>
        <v>9.3044642857142854</v>
      </c>
      <c r="AC85" s="87">
        <f t="shared" si="10"/>
        <v>29.797682184246721</v>
      </c>
      <c r="AD85" s="87">
        <f t="shared" si="10"/>
        <v>6.1554263565891469</v>
      </c>
      <c r="AE85" s="87">
        <f t="shared" si="10"/>
        <v>17.141666666666666</v>
      </c>
      <c r="AF85" s="87">
        <f t="shared" si="10"/>
        <v>10.711475409836066</v>
      </c>
      <c r="AG85" s="87">
        <f t="shared" si="10"/>
        <v>455.04461221688405</v>
      </c>
      <c r="AH85" s="87">
        <f t="shared" si="10"/>
        <v>8.6982142857142843</v>
      </c>
      <c r="AI85" s="87">
        <f t="shared" si="10"/>
        <v>7.3526234567901252</v>
      </c>
      <c r="AJ85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8276-975A-4129-9755-7B7FB1A15AAF}">
  <sheetPr codeName="Sheet47"/>
  <dimension ref="A1:EW85"/>
  <sheetViews>
    <sheetView showGridLines="0" zoomScaleNormal="100" workbookViewId="0">
      <pane xSplit="1" ySplit="3" topLeftCell="B4" activePane="bottomRight" state="frozen"/>
      <selection pane="bottomRight"/>
      <selection pane="bottomLeft" activeCell="A4" sqref="A4"/>
      <selection pane="topRight" activeCell="A4" sqref="A4"/>
    </sheetView>
  </sheetViews>
  <sheetFormatPr defaultColWidth="9.140625" defaultRowHeight="15.6"/>
  <cols>
    <col min="1" max="1" width="46" style="35" customWidth="1"/>
    <col min="2" max="35" width="15.7109375" style="35" customWidth="1"/>
    <col min="36" max="16384" width="9.140625" style="35"/>
  </cols>
  <sheetData>
    <row r="1" spans="1:153" s="4" customFormat="1" ht="18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.1">
      <c r="A2" s="5" t="s">
        <v>104</v>
      </c>
      <c r="B2" s="6" t="s">
        <v>105</v>
      </c>
      <c r="C2" s="6" t="s">
        <v>106</v>
      </c>
      <c r="D2" s="8" t="s">
        <v>107</v>
      </c>
      <c r="E2" s="8" t="s">
        <v>108</v>
      </c>
      <c r="F2" s="8" t="s">
        <v>109</v>
      </c>
      <c r="G2" s="8" t="s">
        <v>110</v>
      </c>
      <c r="H2" s="8" t="s">
        <v>111</v>
      </c>
      <c r="I2" s="8" t="s">
        <v>112</v>
      </c>
      <c r="J2" s="8" t="s">
        <v>113</v>
      </c>
      <c r="K2" s="8" t="s">
        <v>114</v>
      </c>
      <c r="L2" s="8" t="s">
        <v>113</v>
      </c>
      <c r="M2" s="8" t="s">
        <v>115</v>
      </c>
      <c r="N2" s="8" t="s">
        <v>116</v>
      </c>
      <c r="O2" s="8" t="s">
        <v>117</v>
      </c>
      <c r="P2" s="8" t="s">
        <v>118</v>
      </c>
      <c r="Q2" s="8" t="s">
        <v>119</v>
      </c>
      <c r="R2" s="8" t="s">
        <v>120</v>
      </c>
      <c r="S2" s="8" t="s">
        <v>121</v>
      </c>
      <c r="T2" s="8" t="s">
        <v>121</v>
      </c>
      <c r="U2" s="8" t="s">
        <v>122</v>
      </c>
      <c r="V2" s="8" t="s">
        <v>123</v>
      </c>
      <c r="W2" s="8" t="s">
        <v>123</v>
      </c>
      <c r="X2" s="8" t="s">
        <v>124</v>
      </c>
      <c r="Y2" s="8" t="s">
        <v>124</v>
      </c>
      <c r="Z2" s="8" t="s">
        <v>125</v>
      </c>
      <c r="AA2" s="8" t="s">
        <v>125</v>
      </c>
      <c r="AB2" s="8" t="s">
        <v>126</v>
      </c>
      <c r="AC2" s="8" t="s">
        <v>127</v>
      </c>
      <c r="AD2" s="8" t="s">
        <v>128</v>
      </c>
      <c r="AE2" s="8" t="s">
        <v>129</v>
      </c>
      <c r="AF2" s="8" t="s">
        <v>130</v>
      </c>
      <c r="AG2" s="8" t="s">
        <v>131</v>
      </c>
      <c r="AH2" s="8" t="s">
        <v>132</v>
      </c>
      <c r="AI2" s="9" t="s">
        <v>133</v>
      </c>
    </row>
    <row r="3" spans="1:153" s="10" customFormat="1" ht="33" customHeight="1">
      <c r="A3" s="11" t="s">
        <v>134</v>
      </c>
      <c r="B3" s="88" t="s">
        <v>135</v>
      </c>
      <c r="C3" s="88" t="s">
        <v>135</v>
      </c>
      <c r="D3" s="88" t="s">
        <v>135</v>
      </c>
      <c r="E3" s="88" t="s">
        <v>135</v>
      </c>
      <c r="F3" s="88" t="s">
        <v>135</v>
      </c>
      <c r="G3" s="88" t="s">
        <v>135</v>
      </c>
      <c r="H3" s="88" t="s">
        <v>135</v>
      </c>
      <c r="I3" s="88" t="s">
        <v>135</v>
      </c>
      <c r="J3" s="88" t="s">
        <v>135</v>
      </c>
      <c r="K3" s="88" t="s">
        <v>135</v>
      </c>
      <c r="L3" s="88" t="s">
        <v>135</v>
      </c>
      <c r="M3" s="88" t="s">
        <v>135</v>
      </c>
      <c r="N3" s="12" t="s">
        <v>136</v>
      </c>
      <c r="O3" s="12" t="s">
        <v>136</v>
      </c>
      <c r="P3" s="12" t="s">
        <v>136</v>
      </c>
      <c r="Q3" s="88" t="s">
        <v>135</v>
      </c>
      <c r="R3" s="88" t="s">
        <v>135</v>
      </c>
      <c r="S3" s="88" t="s">
        <v>135</v>
      </c>
      <c r="T3" s="12" t="s">
        <v>136</v>
      </c>
      <c r="U3" s="12" t="s">
        <v>136</v>
      </c>
      <c r="V3" s="88" t="s">
        <v>135</v>
      </c>
      <c r="W3" s="88" t="s">
        <v>136</v>
      </c>
      <c r="X3" s="88" t="s">
        <v>135</v>
      </c>
      <c r="Y3" s="12" t="s">
        <v>136</v>
      </c>
      <c r="Z3" s="88" t="s">
        <v>135</v>
      </c>
      <c r="AA3" s="12" t="s">
        <v>136</v>
      </c>
      <c r="AB3" s="88" t="s">
        <v>135</v>
      </c>
      <c r="AC3" s="88" t="s">
        <v>135</v>
      </c>
      <c r="AD3" s="88" t="s">
        <v>135</v>
      </c>
      <c r="AE3" s="88" t="s">
        <v>135</v>
      </c>
      <c r="AF3" s="88" t="s">
        <v>135</v>
      </c>
      <c r="AG3" s="88" t="s">
        <v>135</v>
      </c>
      <c r="AH3" s="88" t="s">
        <v>135</v>
      </c>
      <c r="AI3" s="88" t="s">
        <v>135</v>
      </c>
    </row>
    <row r="4" spans="1:153" s="10" customFormat="1" ht="20.25" customHeight="1">
      <c r="A4" s="15" t="s">
        <v>137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>
      <c r="A5" s="19" t="s">
        <v>138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>
      <c r="A6" s="19" t="s">
        <v>139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0.95">
      <c r="A7" s="22" t="s">
        <v>140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>
      <c r="A8" s="28" t="s">
        <v>141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>
      <c r="A9" s="32" t="s">
        <v>142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0.95">
      <c r="A10" s="37" t="s">
        <v>143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>
      <c r="A11" s="40" t="s">
        <v>144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>
      <c r="A12" s="43" t="s">
        <v>145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 t="shared" si="0"/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>
      <c r="A14" s="19" t="s">
        <v>146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>
      <c r="A15" s="19" t="s">
        <v>147</v>
      </c>
      <c r="AI15" s="51"/>
    </row>
    <row r="16" spans="1:153" s="55" customFormat="1">
      <c r="A16" s="52" t="s">
        <v>148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>
        <v>119.7</v>
      </c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>
      <c r="A17" s="56" t="s">
        <v>149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>
      <c r="A18" s="5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0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>
      <c r="A19" s="56" t="s">
        <v>150</v>
      </c>
      <c r="B19" s="59"/>
      <c r="C19" s="59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9"/>
      <c r="T19" s="59"/>
      <c r="U19" s="59"/>
      <c r="V19" s="59">
        <v>57.300000000000004</v>
      </c>
      <c r="W19" s="59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9"/>
      <c r="AE19" s="59"/>
      <c r="AF19" s="59"/>
      <c r="AG19" s="59"/>
      <c r="AH19" s="59"/>
      <c r="AI19" s="60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>
      <c r="A20" s="56" t="s">
        <v>49</v>
      </c>
      <c r="B20" s="59">
        <v>40.550000000000004</v>
      </c>
      <c r="C20" s="59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9"/>
      <c r="AE20" s="59"/>
      <c r="AF20" s="59"/>
      <c r="AG20" s="59"/>
      <c r="AH20" s="59"/>
      <c r="AI20" s="60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9"/>
      <c r="AE21" s="59"/>
      <c r="AF21" s="59"/>
      <c r="AG21" s="59"/>
      <c r="AH21" s="59"/>
      <c r="AI21" s="60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>
      <c r="A22" s="56" t="s">
        <v>151</v>
      </c>
      <c r="B22" s="57"/>
      <c r="C22" s="57"/>
      <c r="D22" s="57"/>
      <c r="E22" s="57"/>
      <c r="F22" s="57"/>
      <c r="G22" s="57"/>
      <c r="H22" s="57"/>
      <c r="I22" s="59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9"/>
      <c r="AF22" s="57">
        <v>150</v>
      </c>
      <c r="AG22" s="57">
        <v>150</v>
      </c>
      <c r="AH22" s="59"/>
      <c r="AI22" s="60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>
      <c r="A23" s="56" t="s">
        <v>152</v>
      </c>
      <c r="B23" s="57"/>
      <c r="C23" s="57">
        <v>30</v>
      </c>
      <c r="D23" s="57"/>
      <c r="E23" s="57"/>
      <c r="F23" s="57"/>
      <c r="G23" s="57"/>
      <c r="H23" s="57"/>
      <c r="I23" s="5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9">
        <v>65</v>
      </c>
      <c r="AF23" s="57">
        <v>65</v>
      </c>
      <c r="AG23" s="57">
        <v>65</v>
      </c>
      <c r="AH23" s="59">
        <v>65</v>
      </c>
      <c r="AI23" s="60">
        <v>65</v>
      </c>
      <c r="AJ23" s="35">
        <v>50</v>
      </c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>
      <c r="A24" s="56" t="s">
        <v>53</v>
      </c>
      <c r="B24" s="59"/>
      <c r="C24" s="59">
        <v>10.850000000000001</v>
      </c>
      <c r="D24" s="57">
        <v>22.25</v>
      </c>
      <c r="E24" s="57">
        <v>22.25</v>
      </c>
      <c r="F24" s="57">
        <v>22.25</v>
      </c>
      <c r="G24" s="59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9"/>
      <c r="AE24" s="59"/>
      <c r="AF24" s="59"/>
      <c r="AG24" s="59"/>
      <c r="AH24" s="59"/>
      <c r="AI24" s="60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>
      <c r="A25" s="56" t="s">
        <v>54</v>
      </c>
      <c r="B25" s="59"/>
      <c r="C25" s="59">
        <v>6.4</v>
      </c>
      <c r="D25" s="59"/>
      <c r="E25" s="59"/>
      <c r="F25" s="59"/>
      <c r="G25" s="59">
        <v>29.5</v>
      </c>
      <c r="H25" s="57">
        <v>29.5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>
      <c r="A26" s="56" t="s">
        <v>153</v>
      </c>
      <c r="B26" s="59"/>
      <c r="C26" s="59"/>
      <c r="D26" s="59">
        <v>29.450000000000003</v>
      </c>
      <c r="E26" s="59">
        <v>29.450000000000003</v>
      </c>
      <c r="F26" s="59">
        <v>29.450000000000003</v>
      </c>
      <c r="G26" s="59">
        <v>23.450000000000003</v>
      </c>
      <c r="H26" s="59">
        <v>23.450000000000003</v>
      </c>
      <c r="I26" s="57">
        <v>51.1</v>
      </c>
      <c r="J26" s="59"/>
      <c r="K26" s="59"/>
      <c r="L26" s="59"/>
      <c r="M26" s="59"/>
      <c r="N26" s="59"/>
      <c r="O26" s="59">
        <v>11.55</v>
      </c>
      <c r="P26" s="59">
        <v>11.55</v>
      </c>
      <c r="Q26" s="59"/>
      <c r="R26" s="57">
        <v>29.450000000000003</v>
      </c>
      <c r="S26" s="59"/>
      <c r="T26" s="59"/>
      <c r="U26" s="59"/>
      <c r="V26" s="59"/>
      <c r="W26" s="59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9"/>
      <c r="AE26" s="59"/>
      <c r="AF26" s="59"/>
      <c r="AG26" s="59"/>
      <c r="AH26" s="59"/>
      <c r="AI26" s="60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>
      <c r="A27" s="56" t="s">
        <v>154</v>
      </c>
      <c r="B27" s="59"/>
      <c r="C27" s="59"/>
      <c r="D27" s="59"/>
      <c r="E27" s="59"/>
      <c r="F27" s="59"/>
      <c r="G27" s="59"/>
      <c r="H27" s="59"/>
      <c r="I27" s="57"/>
      <c r="J27" s="59"/>
      <c r="K27" s="59"/>
      <c r="L27" s="59"/>
      <c r="M27" s="59"/>
      <c r="N27" s="59"/>
      <c r="O27" s="59"/>
      <c r="P27" s="59"/>
      <c r="Q27" s="59"/>
      <c r="R27" s="57">
        <v>20.6</v>
      </c>
      <c r="S27" s="59"/>
      <c r="T27" s="59"/>
      <c r="U27" s="59"/>
      <c r="V27" s="59"/>
      <c r="W27" s="59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9"/>
      <c r="AE27" s="59"/>
      <c r="AF27" s="59"/>
      <c r="AG27" s="59"/>
      <c r="AH27" s="59"/>
      <c r="AI27" s="60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>
      <c r="A28" s="61" t="s">
        <v>155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>
      <c r="A29" s="56"/>
      <c r="B29" s="59"/>
      <c r="C29" s="59"/>
      <c r="D29" s="59"/>
      <c r="E29" s="59"/>
      <c r="F29" s="59"/>
      <c r="G29" s="59"/>
      <c r="H29" s="59"/>
      <c r="I29" s="57"/>
      <c r="J29" s="59"/>
      <c r="K29" s="59"/>
      <c r="L29" s="59"/>
      <c r="M29" s="59"/>
      <c r="N29" s="59"/>
      <c r="O29" s="59"/>
      <c r="P29" s="59"/>
      <c r="Q29" s="59"/>
      <c r="R29" s="57"/>
      <c r="S29" s="59"/>
      <c r="T29" s="59"/>
      <c r="U29" s="59"/>
      <c r="V29" s="59"/>
      <c r="W29" s="59"/>
      <c r="X29" s="57"/>
      <c r="Y29" s="57"/>
      <c r="Z29" s="57"/>
      <c r="AA29" s="57"/>
      <c r="AB29" s="57"/>
      <c r="AC29" s="57"/>
      <c r="AD29" s="59"/>
      <c r="AE29" s="59"/>
      <c r="AF29" s="59"/>
      <c r="AG29" s="59"/>
      <c r="AH29" s="59"/>
      <c r="AI29" s="60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>
      <c r="A30" s="56" t="s">
        <v>156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7"/>
      <c r="S30" s="59"/>
      <c r="T30" s="59"/>
      <c r="U30" s="59"/>
      <c r="V30" s="59"/>
      <c r="W30" s="59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>
        <v>40</v>
      </c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>
      <c r="A31" s="56" t="s">
        <v>157</v>
      </c>
      <c r="B31" s="57">
        <v>44.800000000000004</v>
      </c>
      <c r="C31" s="57">
        <v>42.2</v>
      </c>
      <c r="D31" s="57">
        <v>30.650000000000002</v>
      </c>
      <c r="E31" s="57">
        <v>30.650000000000002</v>
      </c>
      <c r="F31" s="57">
        <v>30.650000000000002</v>
      </c>
      <c r="G31" s="57">
        <v>30.650000000000002</v>
      </c>
      <c r="H31" s="57">
        <v>29.450000000000003</v>
      </c>
      <c r="I31" s="57">
        <v>51.45</v>
      </c>
      <c r="J31" s="57">
        <v>40.950000000000003</v>
      </c>
      <c r="K31" s="57">
        <v>40.950000000000003</v>
      </c>
      <c r="L31" s="57">
        <v>22.900000000000002</v>
      </c>
      <c r="M31" s="57">
        <v>21.150000000000002</v>
      </c>
      <c r="N31" s="57">
        <v>5.9</v>
      </c>
      <c r="O31" s="57">
        <v>5.9</v>
      </c>
      <c r="P31" s="57">
        <v>5.9</v>
      </c>
      <c r="Q31" s="57">
        <v>30.650000000000002</v>
      </c>
      <c r="R31" s="57">
        <v>30.650000000000002</v>
      </c>
      <c r="S31" s="57">
        <v>30.650000000000002</v>
      </c>
      <c r="T31" s="57">
        <v>22.450000000000003</v>
      </c>
      <c r="U31" s="57">
        <v>22.450000000000003</v>
      </c>
      <c r="V31" s="57">
        <v>22.400000000000002</v>
      </c>
      <c r="W31" s="57">
        <v>22.400000000000002</v>
      </c>
      <c r="X31" s="57">
        <v>30.650000000000002</v>
      </c>
      <c r="Y31" s="57">
        <v>22.450000000000003</v>
      </c>
      <c r="Z31" s="57">
        <v>30.650000000000002</v>
      </c>
      <c r="AA31" s="57">
        <v>22.450000000000003</v>
      </c>
      <c r="AB31" s="57">
        <v>30.650000000000002</v>
      </c>
      <c r="AC31" s="57">
        <v>39.1</v>
      </c>
      <c r="AD31" s="57">
        <v>45.150000000000006</v>
      </c>
      <c r="AE31" s="57">
        <v>46.050000000000004</v>
      </c>
      <c r="AF31" s="57">
        <v>35.65</v>
      </c>
      <c r="AG31" s="57">
        <v>35.65</v>
      </c>
      <c r="AH31" s="57">
        <v>34.9</v>
      </c>
      <c r="AI31" s="58">
        <v>34.9</v>
      </c>
      <c r="AJ31" s="35">
        <v>47.300000000000004</v>
      </c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>
      <c r="A32" s="56" t="s">
        <v>158</v>
      </c>
      <c r="B32" s="57">
        <v>56.7</v>
      </c>
      <c r="C32" s="57">
        <v>95</v>
      </c>
      <c r="D32" s="57">
        <v>38.6</v>
      </c>
      <c r="E32" s="57">
        <v>38.6</v>
      </c>
      <c r="F32" s="57">
        <v>38.6</v>
      </c>
      <c r="G32" s="57">
        <v>41.25</v>
      </c>
      <c r="H32" s="57">
        <v>26.6</v>
      </c>
      <c r="I32" s="57">
        <v>71.7</v>
      </c>
      <c r="J32" s="57">
        <v>38.200000000000003</v>
      </c>
      <c r="K32" s="57">
        <v>38.200000000000003</v>
      </c>
      <c r="L32" s="57">
        <v>20.8</v>
      </c>
      <c r="M32" s="57">
        <v>25.700000000000003</v>
      </c>
      <c r="N32" s="57">
        <v>6.7</v>
      </c>
      <c r="O32" s="57">
        <v>6.7</v>
      </c>
      <c r="P32" s="57">
        <v>6.7</v>
      </c>
      <c r="Q32" s="57">
        <v>38.6</v>
      </c>
      <c r="R32" s="57">
        <v>38.6</v>
      </c>
      <c r="S32" s="57">
        <v>38.1</v>
      </c>
      <c r="T32" s="57">
        <v>19.75</v>
      </c>
      <c r="U32" s="57">
        <v>19.75</v>
      </c>
      <c r="V32" s="57">
        <v>45</v>
      </c>
      <c r="W32" s="57">
        <v>45</v>
      </c>
      <c r="X32" s="57">
        <v>38.6</v>
      </c>
      <c r="Y32" s="57">
        <v>20.350000000000001</v>
      </c>
      <c r="Z32" s="57">
        <v>38.6</v>
      </c>
      <c r="AA32" s="57">
        <v>20.350000000000001</v>
      </c>
      <c r="AB32" s="57">
        <v>38.6</v>
      </c>
      <c r="AC32" s="57">
        <v>45.75</v>
      </c>
      <c r="AD32" s="57">
        <v>52.400000000000006</v>
      </c>
      <c r="AE32" s="57">
        <v>74.850000000000009</v>
      </c>
      <c r="AF32" s="57">
        <v>50.6</v>
      </c>
      <c r="AG32" s="57">
        <v>50.6</v>
      </c>
      <c r="AH32" s="57">
        <v>47.650000000000006</v>
      </c>
      <c r="AI32" s="58">
        <v>47.650000000000006</v>
      </c>
      <c r="AJ32" s="35">
        <v>36.35</v>
      </c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>
      <c r="A33" s="56" t="s">
        <v>159</v>
      </c>
      <c r="B33" s="59"/>
      <c r="C33" s="59"/>
      <c r="D33" s="59">
        <v>2.15</v>
      </c>
      <c r="E33" s="59">
        <v>2.15</v>
      </c>
      <c r="F33" s="59">
        <v>3.9000000000000004</v>
      </c>
      <c r="G33" s="57">
        <v>4.3</v>
      </c>
      <c r="H33" s="57">
        <v>6.3000000000000007</v>
      </c>
      <c r="I33" s="57">
        <v>6.2</v>
      </c>
      <c r="J33" s="57">
        <v>2.35</v>
      </c>
      <c r="K33" s="57">
        <v>2.35</v>
      </c>
      <c r="L33" s="57">
        <v>2.35</v>
      </c>
      <c r="M33" s="59"/>
      <c r="N33" s="59"/>
      <c r="O33" s="59"/>
      <c r="P33" s="59"/>
      <c r="Q33" s="59"/>
      <c r="R33" s="59">
        <v>2.0500000000000003</v>
      </c>
      <c r="S33" s="57">
        <v>2.3000000000000003</v>
      </c>
      <c r="T33" s="57">
        <v>2.3000000000000003</v>
      </c>
      <c r="U33" s="57">
        <v>2.3000000000000003</v>
      </c>
      <c r="V33" s="57"/>
      <c r="W33" s="57"/>
      <c r="X33" s="57">
        <v>2.4500000000000002</v>
      </c>
      <c r="Y33" s="57">
        <v>2.4500000000000002</v>
      </c>
      <c r="Z33" s="57">
        <v>2.25</v>
      </c>
      <c r="AA33" s="57">
        <v>2.25</v>
      </c>
      <c r="AB33" s="57">
        <v>1.4000000000000001</v>
      </c>
      <c r="AC33" s="57">
        <v>6.3500000000000005</v>
      </c>
      <c r="AD33" s="57">
        <v>1.55</v>
      </c>
      <c r="AE33" s="57">
        <v>1.6</v>
      </c>
      <c r="AF33" s="57">
        <v>1.55</v>
      </c>
      <c r="AG33" s="59"/>
      <c r="AH33" s="59">
        <v>1.7000000000000002</v>
      </c>
      <c r="AI33" s="60">
        <v>1.6</v>
      </c>
      <c r="AJ33" s="35">
        <v>1.4500000000000002</v>
      </c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>
      <c r="A34" s="56" t="s">
        <v>160</v>
      </c>
      <c r="B34" s="57">
        <v>20.100000000000001</v>
      </c>
      <c r="C34" s="57">
        <v>40.400000000000006</v>
      </c>
      <c r="D34" s="57">
        <v>6.4</v>
      </c>
      <c r="E34" s="57">
        <v>6.4</v>
      </c>
      <c r="F34" s="57">
        <v>6.4</v>
      </c>
      <c r="G34" s="57">
        <v>21.8</v>
      </c>
      <c r="H34" s="57">
        <v>21.8</v>
      </c>
      <c r="I34" s="57">
        <v>34.5</v>
      </c>
      <c r="J34" s="57">
        <v>11</v>
      </c>
      <c r="K34" s="57">
        <v>11</v>
      </c>
      <c r="L34" s="57">
        <v>11</v>
      </c>
      <c r="M34" s="57">
        <v>11</v>
      </c>
      <c r="N34" s="57">
        <v>5.15</v>
      </c>
      <c r="O34" s="57"/>
      <c r="P34" s="57">
        <v>7.4</v>
      </c>
      <c r="Q34" s="59">
        <v>17.100000000000001</v>
      </c>
      <c r="R34" s="57">
        <v>6.4</v>
      </c>
      <c r="S34" s="57">
        <v>9.7000000000000011</v>
      </c>
      <c r="T34" s="57">
        <v>9.7000000000000011</v>
      </c>
      <c r="U34" s="57">
        <v>9.7000000000000011</v>
      </c>
      <c r="V34" s="57"/>
      <c r="W34" s="57"/>
      <c r="X34" s="57">
        <v>6.8500000000000005</v>
      </c>
      <c r="Y34" s="57">
        <v>6.8500000000000005</v>
      </c>
      <c r="Z34" s="57">
        <v>8</v>
      </c>
      <c r="AA34" s="57">
        <v>8</v>
      </c>
      <c r="AB34" s="57">
        <v>12.3</v>
      </c>
      <c r="AC34" s="57">
        <v>20.05</v>
      </c>
      <c r="AD34" s="57">
        <v>35.700000000000003</v>
      </c>
      <c r="AE34" s="57">
        <v>53.400000000000006</v>
      </c>
      <c r="AF34" s="57">
        <v>27.950000000000003</v>
      </c>
      <c r="AG34" s="57">
        <v>17.400000000000002</v>
      </c>
      <c r="AH34" s="57">
        <v>6.4</v>
      </c>
      <c r="AI34" s="58">
        <v>6.4</v>
      </c>
      <c r="AJ34" s="35">
        <v>11.850000000000001</v>
      </c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>
      <c r="A35" s="56" t="s">
        <v>161</v>
      </c>
      <c r="B35" s="57"/>
      <c r="C35" s="57"/>
      <c r="D35" s="57">
        <v>13.100000000000001</v>
      </c>
      <c r="E35" s="57">
        <v>13.100000000000001</v>
      </c>
      <c r="F35" s="57">
        <v>23.950000000000003</v>
      </c>
      <c r="G35" s="57">
        <v>12</v>
      </c>
      <c r="H35" s="57">
        <v>17.55</v>
      </c>
      <c r="I35" s="57">
        <v>1</v>
      </c>
      <c r="J35" s="57">
        <v>8.8000000000000007</v>
      </c>
      <c r="K35" s="57">
        <v>8.8000000000000007</v>
      </c>
      <c r="L35" s="57">
        <v>8.8000000000000007</v>
      </c>
      <c r="M35" s="57"/>
      <c r="N35" s="57"/>
      <c r="O35" s="57"/>
      <c r="P35" s="57"/>
      <c r="Q35" s="59"/>
      <c r="R35" s="57">
        <v>11.55</v>
      </c>
      <c r="S35" s="57">
        <v>3.85</v>
      </c>
      <c r="T35" s="57">
        <v>3.85</v>
      </c>
      <c r="U35" s="57">
        <v>3.85</v>
      </c>
      <c r="V35" s="57"/>
      <c r="W35" s="57"/>
      <c r="X35" s="57">
        <v>4.9000000000000004</v>
      </c>
      <c r="Y35" s="57">
        <v>4.9000000000000004</v>
      </c>
      <c r="Z35" s="57">
        <v>4.55</v>
      </c>
      <c r="AA35" s="57">
        <v>4.55</v>
      </c>
      <c r="AB35" s="57">
        <v>5.65</v>
      </c>
      <c r="AC35" s="57">
        <v>1.55</v>
      </c>
      <c r="AD35" s="57">
        <v>5.8500000000000005</v>
      </c>
      <c r="AE35" s="57">
        <v>2.6500000000000004</v>
      </c>
      <c r="AF35" s="57">
        <v>3.1</v>
      </c>
      <c r="AG35" s="57"/>
      <c r="AH35" s="57">
        <v>10.5</v>
      </c>
      <c r="AI35" s="58">
        <v>8.85</v>
      </c>
      <c r="AJ35" s="35">
        <v>7.8500000000000005</v>
      </c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>
      <c r="A36" s="56" t="s">
        <v>162</v>
      </c>
      <c r="B36" s="57">
        <v>34</v>
      </c>
      <c r="C36" s="57">
        <v>34</v>
      </c>
      <c r="D36" s="57">
        <v>17</v>
      </c>
      <c r="E36" s="57">
        <v>17</v>
      </c>
      <c r="F36" s="57">
        <v>17</v>
      </c>
      <c r="G36" s="57">
        <v>17</v>
      </c>
      <c r="H36" s="57">
        <v>34</v>
      </c>
      <c r="I36" s="57">
        <v>17</v>
      </c>
      <c r="J36" s="57">
        <v>21</v>
      </c>
      <c r="K36" s="57">
        <v>21</v>
      </c>
      <c r="L36" s="57">
        <v>21</v>
      </c>
      <c r="M36" s="57">
        <v>21</v>
      </c>
      <c r="N36" s="57">
        <v>17</v>
      </c>
      <c r="O36" s="57">
        <v>17</v>
      </c>
      <c r="P36" s="57">
        <v>17</v>
      </c>
      <c r="Q36" s="57">
        <v>17</v>
      </c>
      <c r="R36" s="57">
        <v>17</v>
      </c>
      <c r="S36" s="57">
        <v>17</v>
      </c>
      <c r="T36" s="57">
        <v>17</v>
      </c>
      <c r="U36" s="57">
        <v>17</v>
      </c>
      <c r="V36" s="57">
        <v>17</v>
      </c>
      <c r="W36" s="57">
        <v>17</v>
      </c>
      <c r="X36" s="57">
        <v>17</v>
      </c>
      <c r="Y36" s="57">
        <v>17</v>
      </c>
      <c r="Z36" s="57">
        <v>34</v>
      </c>
      <c r="AA36" s="57">
        <v>34</v>
      </c>
      <c r="AB36" s="57">
        <v>17</v>
      </c>
      <c r="AC36" s="57">
        <v>17</v>
      </c>
      <c r="AD36" s="59"/>
      <c r="AE36" s="59"/>
      <c r="AF36" s="59"/>
      <c r="AG36" s="59"/>
      <c r="AH36" s="59"/>
      <c r="AI36" s="60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>
      <c r="A37" s="56" t="s">
        <v>163</v>
      </c>
      <c r="B37" s="59"/>
      <c r="C37" s="59">
        <v>36</v>
      </c>
      <c r="D37" s="57">
        <v>36</v>
      </c>
      <c r="E37" s="57">
        <v>36</v>
      </c>
      <c r="F37" s="57">
        <v>36</v>
      </c>
      <c r="G37" s="57">
        <v>54</v>
      </c>
      <c r="H37" s="57">
        <v>54</v>
      </c>
      <c r="I37" s="57">
        <v>72</v>
      </c>
      <c r="J37" s="57">
        <v>18</v>
      </c>
      <c r="K37" s="57">
        <v>18</v>
      </c>
      <c r="L37" s="57">
        <v>36</v>
      </c>
      <c r="M37" s="57">
        <v>18</v>
      </c>
      <c r="N37" s="57">
        <v>18</v>
      </c>
      <c r="O37" s="57">
        <v>36</v>
      </c>
      <c r="P37" s="57">
        <v>36</v>
      </c>
      <c r="Q37" s="57">
        <v>36</v>
      </c>
      <c r="R37" s="57">
        <v>54</v>
      </c>
      <c r="S37" s="57">
        <v>18</v>
      </c>
      <c r="T37" s="57">
        <v>36</v>
      </c>
      <c r="U37" s="57">
        <v>36</v>
      </c>
      <c r="V37" s="57"/>
      <c r="W37" s="57"/>
      <c r="X37" s="57">
        <v>54</v>
      </c>
      <c r="Y37" s="57">
        <v>54</v>
      </c>
      <c r="Z37" s="57">
        <v>54</v>
      </c>
      <c r="AA37" s="57">
        <v>54</v>
      </c>
      <c r="AB37" s="57">
        <v>36</v>
      </c>
      <c r="AC37" s="57">
        <v>90</v>
      </c>
      <c r="AD37" s="59"/>
      <c r="AE37" s="59"/>
      <c r="AF37" s="59"/>
      <c r="AG37" s="59"/>
      <c r="AH37" s="59"/>
      <c r="AI37" s="60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>
      <c r="A38" s="56" t="s">
        <v>164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>
        <v>130</v>
      </c>
      <c r="N38" s="59">
        <v>336.20000000000005</v>
      </c>
      <c r="O38" s="59">
        <v>178.10000000000002</v>
      </c>
      <c r="P38" s="59">
        <v>124.10000000000001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>
      <c r="A39" s="56" t="s">
        <v>165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7">
        <v>3.35</v>
      </c>
      <c r="AE39" s="57">
        <v>3.35</v>
      </c>
      <c r="AF39" s="57">
        <v>3.35</v>
      </c>
      <c r="AG39" s="57">
        <v>3.35</v>
      </c>
      <c r="AH39" s="57">
        <v>3.35</v>
      </c>
      <c r="AI39" s="58">
        <v>3.35</v>
      </c>
      <c r="AJ39" s="35">
        <v>3.75</v>
      </c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>
      <c r="A40" s="56" t="s">
        <v>166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60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>
      <c r="A41" s="56" t="s">
        <v>167</v>
      </c>
      <c r="B41" s="59"/>
      <c r="C41" s="59"/>
      <c r="D41" s="57">
        <v>16.75</v>
      </c>
      <c r="E41" s="57">
        <v>16.75</v>
      </c>
      <c r="F41" s="57">
        <v>30.650000000000002</v>
      </c>
      <c r="G41" s="57">
        <v>11.3</v>
      </c>
      <c r="H41" s="57">
        <v>16.5</v>
      </c>
      <c r="I41" s="57">
        <v>12.350000000000001</v>
      </c>
      <c r="J41" s="57">
        <v>53.95</v>
      </c>
      <c r="K41" s="57">
        <v>53.95</v>
      </c>
      <c r="L41" s="57">
        <v>53.95</v>
      </c>
      <c r="M41" s="59"/>
      <c r="N41" s="59"/>
      <c r="O41" s="59"/>
      <c r="P41" s="59"/>
      <c r="Q41" s="57">
        <v>6.4</v>
      </c>
      <c r="R41" s="57">
        <v>14.450000000000001</v>
      </c>
      <c r="S41" s="57">
        <v>15.55</v>
      </c>
      <c r="T41" s="57">
        <v>15.55</v>
      </c>
      <c r="U41" s="57">
        <v>15.55</v>
      </c>
      <c r="V41" s="57"/>
      <c r="W41" s="57"/>
      <c r="X41" s="57">
        <v>28.75</v>
      </c>
      <c r="Y41" s="57">
        <v>28.75</v>
      </c>
      <c r="Z41" s="57">
        <v>26.650000000000002</v>
      </c>
      <c r="AA41" s="57">
        <v>26.650000000000002</v>
      </c>
      <c r="AB41" s="57">
        <v>16.75</v>
      </c>
      <c r="AC41" s="57">
        <v>12.700000000000001</v>
      </c>
      <c r="AD41" s="57">
        <v>36.050000000000004</v>
      </c>
      <c r="AE41" s="57">
        <v>10.8</v>
      </c>
      <c r="AF41" s="57">
        <v>18.25</v>
      </c>
      <c r="AG41" s="57">
        <v>16.05</v>
      </c>
      <c r="AH41" s="57">
        <v>13.4</v>
      </c>
      <c r="AI41" s="58">
        <v>11.05</v>
      </c>
      <c r="AJ41" s="35">
        <v>10.3</v>
      </c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>
      <c r="A42" s="56" t="s">
        <v>168</v>
      </c>
      <c r="B42" s="57">
        <v>107.95</v>
      </c>
      <c r="C42" s="57">
        <v>99.25</v>
      </c>
      <c r="D42" s="59"/>
      <c r="E42" s="59"/>
      <c r="F42" s="59"/>
      <c r="G42" s="59"/>
      <c r="H42" s="59"/>
      <c r="I42" s="59"/>
      <c r="J42" s="57">
        <v>51.5</v>
      </c>
      <c r="K42" s="57">
        <v>51.5</v>
      </c>
      <c r="L42" s="57">
        <v>51.5</v>
      </c>
      <c r="M42" s="59">
        <v>409.20000000000005</v>
      </c>
      <c r="N42" s="59">
        <v>315.60000000000002</v>
      </c>
      <c r="O42" s="59">
        <v>100</v>
      </c>
      <c r="P42" s="59">
        <v>61.75</v>
      </c>
      <c r="Q42" s="59"/>
      <c r="R42" s="59"/>
      <c r="S42" s="57">
        <v>14.850000000000001</v>
      </c>
      <c r="T42" s="57">
        <v>14.850000000000001</v>
      </c>
      <c r="U42" s="57">
        <v>14.850000000000001</v>
      </c>
      <c r="V42" s="57">
        <v>118.60000000000001</v>
      </c>
      <c r="W42" s="57">
        <v>118.60000000000001</v>
      </c>
      <c r="X42" s="59"/>
      <c r="Y42" s="59"/>
      <c r="Z42" s="59"/>
      <c r="AA42" s="59"/>
      <c r="AB42" s="59"/>
      <c r="AC42" s="59"/>
      <c r="AD42" s="57">
        <v>9</v>
      </c>
      <c r="AE42" s="57">
        <v>9</v>
      </c>
      <c r="AF42" s="59">
        <v>9</v>
      </c>
      <c r="AG42" s="59">
        <v>9</v>
      </c>
      <c r="AH42" s="59">
        <v>9</v>
      </c>
      <c r="AI42" s="60">
        <v>9</v>
      </c>
      <c r="AJ42" s="35">
        <v>9</v>
      </c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>
      <c r="A43" s="56" t="s">
        <v>169</v>
      </c>
      <c r="B43" s="59"/>
      <c r="C43" s="59">
        <v>99.25</v>
      </c>
      <c r="D43" s="59"/>
      <c r="E43" s="59"/>
      <c r="F43" s="59"/>
      <c r="G43" s="59"/>
      <c r="H43" s="59"/>
      <c r="I43" s="59"/>
      <c r="J43" s="57">
        <v>102.2</v>
      </c>
      <c r="K43" s="57">
        <v>102.2</v>
      </c>
      <c r="L43" s="57">
        <v>102.2</v>
      </c>
      <c r="M43" s="59"/>
      <c r="N43" s="59"/>
      <c r="O43" s="59"/>
      <c r="P43" s="59"/>
      <c r="Q43" s="59"/>
      <c r="R43" s="59"/>
      <c r="S43" s="57">
        <v>0</v>
      </c>
      <c r="T43" s="57">
        <v>0</v>
      </c>
      <c r="U43" s="57">
        <v>0</v>
      </c>
      <c r="V43" s="57"/>
      <c r="W43" s="57"/>
      <c r="X43" s="59"/>
      <c r="Y43" s="59"/>
      <c r="Z43" s="59"/>
      <c r="AA43" s="59"/>
      <c r="AB43" s="59"/>
      <c r="AC43" s="59"/>
      <c r="AD43" s="57">
        <v>68.3</v>
      </c>
      <c r="AE43" s="57">
        <v>0</v>
      </c>
      <c r="AF43" s="59"/>
      <c r="AG43" s="59"/>
      <c r="AH43" s="59"/>
      <c r="AI43" s="60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>
      <c r="A44" s="56" t="s">
        <v>170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0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>
      <c r="A45" s="56" t="s">
        <v>171</v>
      </c>
      <c r="B45" s="57">
        <v>34</v>
      </c>
      <c r="C45" s="57">
        <v>42.6</v>
      </c>
      <c r="D45" s="57">
        <v>14.850000000000001</v>
      </c>
      <c r="E45" s="57">
        <v>14.850000000000001</v>
      </c>
      <c r="F45" s="57">
        <v>14.850000000000001</v>
      </c>
      <c r="G45" s="57">
        <v>14.850000000000001</v>
      </c>
      <c r="H45" s="57">
        <v>13.05</v>
      </c>
      <c r="I45" s="57">
        <v>27.85</v>
      </c>
      <c r="J45" s="57">
        <v>18.650000000000002</v>
      </c>
      <c r="K45" s="57">
        <v>18.650000000000002</v>
      </c>
      <c r="L45" s="57">
        <v>9.65</v>
      </c>
      <c r="M45" s="57">
        <v>10.55</v>
      </c>
      <c r="N45" s="57">
        <v>4.45</v>
      </c>
      <c r="O45" s="57">
        <v>4.45</v>
      </c>
      <c r="P45" s="57">
        <v>4.45</v>
      </c>
      <c r="Q45" s="57">
        <v>14.850000000000001</v>
      </c>
      <c r="R45" s="57">
        <v>14.850000000000001</v>
      </c>
      <c r="S45" s="57">
        <v>14.850000000000001</v>
      </c>
      <c r="T45" s="57">
        <v>11.55</v>
      </c>
      <c r="U45" s="57">
        <v>11.55</v>
      </c>
      <c r="V45" s="57">
        <v>15.15</v>
      </c>
      <c r="W45" s="57">
        <v>15.15</v>
      </c>
      <c r="X45" s="57">
        <v>14.850000000000001</v>
      </c>
      <c r="Y45" s="57">
        <v>11.55</v>
      </c>
      <c r="Z45" s="57">
        <v>14.850000000000001</v>
      </c>
      <c r="AA45" s="57">
        <v>11.55</v>
      </c>
      <c r="AB45" s="57">
        <v>14.850000000000001</v>
      </c>
      <c r="AC45" s="57">
        <v>19.600000000000001</v>
      </c>
      <c r="AD45" s="57">
        <v>25.6</v>
      </c>
      <c r="AE45" s="57">
        <v>27.400000000000002</v>
      </c>
      <c r="AF45" s="57">
        <v>20.25</v>
      </c>
      <c r="AG45" s="57">
        <v>20.25</v>
      </c>
      <c r="AH45" s="57">
        <v>19.700000000000003</v>
      </c>
      <c r="AI45" s="58">
        <v>19.700000000000003</v>
      </c>
      <c r="AJ45" s="35">
        <v>18.2</v>
      </c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>
      <c r="A46" s="56" t="s">
        <v>172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8">
        <v>0</v>
      </c>
      <c r="AJ46" s="35">
        <v>0</v>
      </c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>
      <c r="A47" s="56" t="s">
        <v>173</v>
      </c>
      <c r="B47" s="57">
        <v>14.200000000000001</v>
      </c>
      <c r="C47" s="57">
        <v>22.05</v>
      </c>
      <c r="D47" s="57">
        <v>13.3</v>
      </c>
      <c r="E47" s="57">
        <v>12.700000000000001</v>
      </c>
      <c r="F47" s="57">
        <v>15.8</v>
      </c>
      <c r="G47" s="57">
        <v>14.8</v>
      </c>
      <c r="H47" s="57">
        <v>17.45</v>
      </c>
      <c r="I47" s="57">
        <v>19.05</v>
      </c>
      <c r="J47" s="57">
        <v>21</v>
      </c>
      <c r="K47" s="57">
        <v>20.400000000000002</v>
      </c>
      <c r="L47" s="57">
        <v>20.55</v>
      </c>
      <c r="M47" s="57">
        <v>32.6</v>
      </c>
      <c r="N47" s="57">
        <v>30</v>
      </c>
      <c r="O47" s="57">
        <v>17.7</v>
      </c>
      <c r="P47" s="57">
        <v>12.5</v>
      </c>
      <c r="Q47" s="57">
        <v>8.65</v>
      </c>
      <c r="R47" s="57">
        <v>7.6000000000000005</v>
      </c>
      <c r="S47" s="57">
        <v>10.950000000000001</v>
      </c>
      <c r="T47" s="57">
        <v>10.950000000000001</v>
      </c>
      <c r="U47" s="57">
        <v>10.050000000000001</v>
      </c>
      <c r="V47" s="57">
        <v>9.0500000000000007</v>
      </c>
      <c r="W47" s="57">
        <v>8.8000000000000007</v>
      </c>
      <c r="X47" s="57">
        <v>24.450000000000003</v>
      </c>
      <c r="Y47" s="57">
        <v>23.1</v>
      </c>
      <c r="Z47" s="57">
        <v>25.6</v>
      </c>
      <c r="AA47" s="57">
        <v>24.25</v>
      </c>
      <c r="AB47" s="57">
        <v>11.350000000000001</v>
      </c>
      <c r="AC47" s="57">
        <v>17.45</v>
      </c>
      <c r="AD47" s="57">
        <v>17.850000000000001</v>
      </c>
      <c r="AE47" s="57">
        <v>11.75</v>
      </c>
      <c r="AF47" s="57">
        <v>23.650000000000002</v>
      </c>
      <c r="AG47" s="57">
        <v>24.1</v>
      </c>
      <c r="AH47" s="57">
        <v>16.45</v>
      </c>
      <c r="AI47" s="58">
        <v>16</v>
      </c>
      <c r="AJ47" s="35">
        <v>24.200000000000003</v>
      </c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>
      <c r="A48" s="56" t="s">
        <v>174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>
      <c r="A49" s="63" t="s">
        <v>175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60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ht="16.5">
      <c r="A50" s="56" t="s">
        <v>176</v>
      </c>
      <c r="B50" s="59"/>
      <c r="C50" s="59"/>
      <c r="D50" s="57">
        <v>10.5</v>
      </c>
      <c r="E50" s="59">
        <v>10.5</v>
      </c>
      <c r="F50" s="59">
        <v>11.850000000000001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>
        <v>15.100000000000001</v>
      </c>
      <c r="R50" s="59">
        <v>15.100000000000001</v>
      </c>
      <c r="S50" s="59"/>
      <c r="T50" s="59"/>
      <c r="U50" s="59"/>
      <c r="V50" s="59"/>
      <c r="W50" s="59"/>
      <c r="X50" s="57">
        <v>8.75</v>
      </c>
      <c r="Y50" s="57">
        <v>8.75</v>
      </c>
      <c r="Z50" s="59">
        <v>8.75</v>
      </c>
      <c r="AA50" s="59">
        <v>8.75</v>
      </c>
      <c r="AB50" s="59">
        <v>7.75</v>
      </c>
      <c r="AC50" s="59"/>
      <c r="AD50" s="59"/>
      <c r="AE50" s="59"/>
      <c r="AF50" s="59"/>
      <c r="AG50" s="59"/>
      <c r="AH50" s="59"/>
      <c r="AI50" s="60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>
      <c r="A51" s="56" t="s">
        <v>50</v>
      </c>
      <c r="B51" s="59"/>
      <c r="C51" s="59"/>
      <c r="D51" s="57">
        <v>44.75</v>
      </c>
      <c r="E51" s="59">
        <v>44.75</v>
      </c>
      <c r="F51" s="59">
        <v>50.6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>
        <v>49.75</v>
      </c>
      <c r="R51" s="59">
        <v>49.75</v>
      </c>
      <c r="S51" s="59"/>
      <c r="T51" s="59"/>
      <c r="U51" s="59"/>
      <c r="V51" s="59"/>
      <c r="W51" s="59"/>
      <c r="X51" s="57">
        <v>34.25</v>
      </c>
      <c r="Y51" s="57">
        <v>34.25</v>
      </c>
      <c r="Z51" s="59">
        <v>34.25</v>
      </c>
      <c r="AA51" s="59">
        <v>34.25</v>
      </c>
      <c r="AB51" s="59">
        <v>30.400000000000002</v>
      </c>
      <c r="AC51" s="59"/>
      <c r="AD51" s="59"/>
      <c r="AE51" s="59"/>
      <c r="AF51" s="59"/>
      <c r="AG51" s="59"/>
      <c r="AH51" s="59"/>
      <c r="AI51" s="60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>
      <c r="A52" s="64" t="s">
        <v>177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60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>
      <c r="A53" s="65" t="s">
        <v>157</v>
      </c>
      <c r="B53" s="59"/>
      <c r="C53" s="59"/>
      <c r="D53" s="57">
        <v>7.9</v>
      </c>
      <c r="E53" s="57">
        <v>7.9</v>
      </c>
      <c r="F53" s="57">
        <v>7.9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7">
        <v>7.9</v>
      </c>
      <c r="R53" s="57">
        <v>7.9</v>
      </c>
      <c r="S53" s="59"/>
      <c r="T53" s="59"/>
      <c r="U53" s="59"/>
      <c r="V53" s="59"/>
      <c r="W53" s="59"/>
      <c r="X53" s="57">
        <v>7.9</v>
      </c>
      <c r="Y53" s="57">
        <v>7.9</v>
      </c>
      <c r="Z53" s="57">
        <v>7.9</v>
      </c>
      <c r="AA53" s="57">
        <v>7.9</v>
      </c>
      <c r="AB53" s="57">
        <v>7.9</v>
      </c>
      <c r="AC53" s="59"/>
      <c r="AD53" s="59"/>
      <c r="AE53" s="59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>
      <c r="A54" s="65" t="s">
        <v>178</v>
      </c>
      <c r="B54" s="59"/>
      <c r="C54" s="59"/>
      <c r="D54" s="57">
        <v>7.25</v>
      </c>
      <c r="E54" s="57">
        <v>7.25</v>
      </c>
      <c r="F54" s="57">
        <v>7.25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7">
        <v>7.25</v>
      </c>
      <c r="R54" s="57">
        <v>7.25</v>
      </c>
      <c r="S54" s="59"/>
      <c r="T54" s="59"/>
      <c r="U54" s="59"/>
      <c r="V54" s="59"/>
      <c r="W54" s="59"/>
      <c r="X54" s="57">
        <v>7.25</v>
      </c>
      <c r="Y54" s="57">
        <v>7.25</v>
      </c>
      <c r="Z54" s="57">
        <v>7.25</v>
      </c>
      <c r="AA54" s="57">
        <v>7.25</v>
      </c>
      <c r="AB54" s="57">
        <v>7.25</v>
      </c>
      <c r="AC54" s="59"/>
      <c r="AD54" s="59"/>
      <c r="AE54" s="59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>
      <c r="A55" s="65" t="s">
        <v>179</v>
      </c>
      <c r="B55" s="59"/>
      <c r="C55" s="59"/>
      <c r="D55" s="57">
        <v>11.625</v>
      </c>
      <c r="E55" s="57">
        <v>11.625</v>
      </c>
      <c r="F55" s="57">
        <v>11.625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7">
        <v>11.625</v>
      </c>
      <c r="R55" s="57">
        <v>11.625</v>
      </c>
      <c r="S55" s="59"/>
      <c r="T55" s="59"/>
      <c r="U55" s="59"/>
      <c r="V55" s="59"/>
      <c r="W55" s="59"/>
      <c r="X55" s="57">
        <v>11.625</v>
      </c>
      <c r="Y55" s="57">
        <v>11.625000000000004</v>
      </c>
      <c r="Z55" s="57">
        <v>11.625</v>
      </c>
      <c r="AA55" s="57">
        <v>11.625000000000004</v>
      </c>
      <c r="AB55" s="57">
        <v>11.625</v>
      </c>
      <c r="AC55" s="59"/>
      <c r="AD55" s="59"/>
      <c r="AE55" s="59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>
      <c r="A56" s="65" t="s">
        <v>180</v>
      </c>
      <c r="B56" s="59"/>
      <c r="C56" s="59"/>
      <c r="D56" s="57">
        <v>3</v>
      </c>
      <c r="E56" s="57">
        <v>3</v>
      </c>
      <c r="F56" s="57">
        <v>3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7">
        <v>3</v>
      </c>
      <c r="R56" s="57">
        <v>3</v>
      </c>
      <c r="S56" s="59"/>
      <c r="T56" s="59"/>
      <c r="U56" s="59"/>
      <c r="V56" s="59"/>
      <c r="W56" s="59"/>
      <c r="X56" s="57">
        <v>3</v>
      </c>
      <c r="Y56" s="57">
        <v>3</v>
      </c>
      <c r="Z56" s="57">
        <v>3</v>
      </c>
      <c r="AA56" s="57">
        <v>3</v>
      </c>
      <c r="AB56" s="57">
        <v>3</v>
      </c>
      <c r="AC56" s="59"/>
      <c r="AD56" s="59"/>
      <c r="AE56" s="59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s="36" customFormat="1">
      <c r="A57" s="65" t="s">
        <v>181</v>
      </c>
      <c r="B57" s="59"/>
      <c r="C57" s="59"/>
      <c r="D57" s="57">
        <v>2.5</v>
      </c>
      <c r="E57" s="57">
        <v>2.5</v>
      </c>
      <c r="F57" s="57">
        <v>2.5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7">
        <v>2.5</v>
      </c>
      <c r="R57" s="57">
        <v>2.5</v>
      </c>
      <c r="S57" s="59"/>
      <c r="T57" s="59"/>
      <c r="U57" s="59"/>
      <c r="V57" s="59"/>
      <c r="W57" s="59"/>
      <c r="X57" s="57">
        <v>2.5</v>
      </c>
      <c r="Y57" s="57">
        <v>2.5</v>
      </c>
      <c r="Z57" s="57">
        <v>2.5</v>
      </c>
      <c r="AA57" s="57">
        <v>2.5</v>
      </c>
      <c r="AB57" s="57">
        <v>2.5</v>
      </c>
      <c r="AC57" s="59"/>
      <c r="AD57" s="59"/>
      <c r="AE57" s="59"/>
      <c r="AF57" s="57"/>
      <c r="AG57" s="57"/>
      <c r="AH57" s="57"/>
      <c r="AI57" s="5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</row>
    <row r="58" spans="1:153" s="36" customFormat="1">
      <c r="A58" s="64" t="s">
        <v>182</v>
      </c>
      <c r="B58" s="59">
        <v>5.45</v>
      </c>
      <c r="C58" s="59">
        <v>22.950000000000003</v>
      </c>
      <c r="D58" s="57">
        <v>9.6000000000000014</v>
      </c>
      <c r="E58" s="57">
        <v>9.6000000000000014</v>
      </c>
      <c r="F58" s="57">
        <v>10.8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7">
        <v>11.200000000000001</v>
      </c>
      <c r="R58" s="57">
        <v>11.200000000000001</v>
      </c>
      <c r="S58" s="59"/>
      <c r="T58" s="59"/>
      <c r="U58" s="59"/>
      <c r="V58" s="59"/>
      <c r="W58" s="59"/>
      <c r="X58" s="57">
        <v>12.200000000000001</v>
      </c>
      <c r="Y58" s="57">
        <v>12.200000000000001</v>
      </c>
      <c r="Z58" s="57">
        <v>12.200000000000001</v>
      </c>
      <c r="AA58" s="57">
        <v>12.200000000000001</v>
      </c>
      <c r="AB58" s="57">
        <v>10.850000000000001</v>
      </c>
      <c r="AC58" s="59"/>
      <c r="AD58" s="59"/>
      <c r="AE58" s="59"/>
      <c r="AF58" s="57"/>
      <c r="AG58" s="57"/>
      <c r="AH58" s="57"/>
      <c r="AI58" s="58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</row>
    <row r="59" spans="1:153" s="36" customFormat="1">
      <c r="A59" s="64" t="s">
        <v>183</v>
      </c>
      <c r="B59" s="59"/>
      <c r="C59" s="59"/>
      <c r="D59" s="57">
        <v>17.75</v>
      </c>
      <c r="E59" s="57">
        <v>17.75</v>
      </c>
      <c r="F59" s="57">
        <v>17.75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7">
        <v>17.75</v>
      </c>
      <c r="R59" s="57">
        <v>17.75</v>
      </c>
      <c r="S59" s="59"/>
      <c r="T59" s="59"/>
      <c r="U59" s="59"/>
      <c r="V59" s="59"/>
      <c r="W59" s="59"/>
      <c r="X59" s="57">
        <v>17.75</v>
      </c>
      <c r="Y59" s="57">
        <v>17.75</v>
      </c>
      <c r="Z59" s="57">
        <v>17.75</v>
      </c>
      <c r="AA59" s="57">
        <v>17.75</v>
      </c>
      <c r="AB59" s="57">
        <v>17.75</v>
      </c>
      <c r="AC59" s="59"/>
      <c r="AD59" s="59"/>
      <c r="AE59" s="59"/>
      <c r="AF59" s="57"/>
      <c r="AG59" s="57"/>
      <c r="AH59" s="57"/>
      <c r="AI59" s="5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</row>
    <row r="60" spans="1:153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</row>
    <row r="61" spans="1:153" s="46" customFormat="1">
      <c r="A61" s="69" t="s">
        <v>184</v>
      </c>
      <c r="B61" s="70">
        <f t="shared" ref="B61:AI61" si="2">SUM(B28:B59)</f>
        <v>444.45</v>
      </c>
      <c r="C61" s="70">
        <f t="shared" si="2"/>
        <v>778.35</v>
      </c>
      <c r="D61" s="70">
        <f t="shared" si="2"/>
        <v>523.47500000000002</v>
      </c>
      <c r="E61" s="70">
        <f t="shared" si="2"/>
        <v>500.32500000000005</v>
      </c>
      <c r="F61" s="70">
        <f t="shared" si="2"/>
        <v>626.32499999999993</v>
      </c>
      <c r="G61" s="70">
        <f t="shared" si="2"/>
        <v>558.34999999999991</v>
      </c>
      <c r="H61" s="70">
        <f t="shared" si="2"/>
        <v>657.15000000000009</v>
      </c>
      <c r="I61" s="70">
        <f t="shared" si="2"/>
        <v>745.85</v>
      </c>
      <c r="J61" s="70">
        <f t="shared" si="2"/>
        <v>790.80000000000007</v>
      </c>
      <c r="K61" s="70">
        <f t="shared" si="2"/>
        <v>768.2</v>
      </c>
      <c r="L61" s="70">
        <f t="shared" si="2"/>
        <v>775.30000000000007</v>
      </c>
      <c r="M61" s="70">
        <f t="shared" si="2"/>
        <v>1229.8</v>
      </c>
      <c r="N61" s="70">
        <f t="shared" si="2"/>
        <v>1131.1250000000002</v>
      </c>
      <c r="O61" s="70">
        <f t="shared" si="2"/>
        <v>659.25000000000011</v>
      </c>
      <c r="P61" s="70">
        <f t="shared" si="2"/>
        <v>470.3</v>
      </c>
      <c r="Q61" s="70">
        <f t="shared" si="2"/>
        <v>452.27499999999998</v>
      </c>
      <c r="R61" s="70">
        <f t="shared" si="2"/>
        <v>523.57500000000005</v>
      </c>
      <c r="S61" s="70">
        <f t="shared" si="2"/>
        <v>412.85000000000008</v>
      </c>
      <c r="T61" s="70">
        <f t="shared" si="2"/>
        <v>412.55000000000007</v>
      </c>
      <c r="U61" s="70">
        <f t="shared" si="2"/>
        <v>379.10000000000008</v>
      </c>
      <c r="V61" s="70">
        <f t="shared" si="2"/>
        <v>284.5</v>
      </c>
      <c r="W61" s="70">
        <f t="shared" si="2"/>
        <v>284.25</v>
      </c>
      <c r="X61" s="70">
        <f t="shared" si="2"/>
        <v>669.77500000000009</v>
      </c>
      <c r="Y61" s="70">
        <f t="shared" si="2"/>
        <v>638.67500000000007</v>
      </c>
      <c r="Z61" s="70">
        <f t="shared" si="2"/>
        <v>697.07500000000005</v>
      </c>
      <c r="AA61" s="70">
        <f t="shared" si="2"/>
        <v>665.97500000000002</v>
      </c>
      <c r="AB61" s="70">
        <f t="shared" si="2"/>
        <v>527.17499999999995</v>
      </c>
      <c r="AC61" s="70">
        <f t="shared" si="2"/>
        <v>657.45000000000016</v>
      </c>
      <c r="AD61" s="70">
        <f t="shared" si="2"/>
        <v>673.19999999999993</v>
      </c>
      <c r="AE61" s="70">
        <f t="shared" si="2"/>
        <v>442.40000000000003</v>
      </c>
      <c r="AF61" s="70">
        <f t="shared" si="2"/>
        <v>546.9</v>
      </c>
      <c r="AG61" s="70">
        <f t="shared" si="2"/>
        <v>556.50000000000011</v>
      </c>
      <c r="AH61" s="70">
        <f t="shared" si="2"/>
        <v>380.54999999999995</v>
      </c>
      <c r="AI61" s="71">
        <f t="shared" si="2"/>
        <v>369.90000000000009</v>
      </c>
    </row>
    <row r="62" spans="1:153" s="46" customFormat="1" ht="31.5" customHeight="1">
      <c r="A62" s="72" t="s">
        <v>185</v>
      </c>
      <c r="B62" s="73">
        <f t="shared" ref="B62:AI62" si="3">B12-B61</f>
        <v>168.05</v>
      </c>
      <c r="C62" s="73">
        <f t="shared" si="3"/>
        <v>461.96249999999998</v>
      </c>
      <c r="D62" s="73">
        <f t="shared" si="3"/>
        <v>242.75987916394513</v>
      </c>
      <c r="E62" s="73">
        <f t="shared" si="3"/>
        <v>335.90987916394511</v>
      </c>
      <c r="F62" s="73">
        <f t="shared" si="3"/>
        <v>511.00963618549974</v>
      </c>
      <c r="G62" s="73">
        <f t="shared" si="3"/>
        <v>84.603514739229126</v>
      </c>
      <c r="H62" s="73">
        <f t="shared" si="3"/>
        <v>280.34999999999991</v>
      </c>
      <c r="I62" s="73">
        <f t="shared" si="3"/>
        <v>962.59</v>
      </c>
      <c r="J62" s="73">
        <f t="shared" si="3"/>
        <v>299.64999999999998</v>
      </c>
      <c r="K62" s="73">
        <f t="shared" si="3"/>
        <v>322.25</v>
      </c>
      <c r="L62" s="73">
        <f t="shared" si="3"/>
        <v>315.14999999999998</v>
      </c>
      <c r="M62" s="73">
        <f t="shared" si="3"/>
        <v>-3.2618399999996655</v>
      </c>
      <c r="N62" s="73">
        <f t="shared" si="3"/>
        <v>-1131.1250000000002</v>
      </c>
      <c r="O62" s="73">
        <f t="shared" si="3"/>
        <v>-659.25000000000011</v>
      </c>
      <c r="P62" s="73">
        <f t="shared" si="3"/>
        <v>-470.3</v>
      </c>
      <c r="Q62" s="73">
        <f t="shared" si="3"/>
        <v>355.25993333333338</v>
      </c>
      <c r="R62" s="73">
        <f t="shared" si="3"/>
        <v>309.43974969926899</v>
      </c>
      <c r="S62" s="73">
        <f t="shared" si="3"/>
        <v>294.34999999999985</v>
      </c>
      <c r="T62" s="73">
        <f t="shared" si="3"/>
        <v>294.64999999999986</v>
      </c>
      <c r="U62" s="73">
        <f t="shared" si="3"/>
        <v>328.09999999999985</v>
      </c>
      <c r="V62" s="73">
        <f t="shared" si="3"/>
        <v>435.5</v>
      </c>
      <c r="W62" s="73">
        <f t="shared" si="3"/>
        <v>435.75</v>
      </c>
      <c r="X62" s="73">
        <f t="shared" si="3"/>
        <v>479.02499999999986</v>
      </c>
      <c r="Y62" s="73">
        <f t="shared" si="3"/>
        <v>510.12499999999989</v>
      </c>
      <c r="Z62" s="73">
        <f t="shared" si="3"/>
        <v>465.375</v>
      </c>
      <c r="AA62" s="73">
        <f t="shared" si="3"/>
        <v>496.47500000000002</v>
      </c>
      <c r="AB62" s="73">
        <f t="shared" si="3"/>
        <v>314.42500000000018</v>
      </c>
      <c r="AC62" s="73">
        <f t="shared" si="3"/>
        <v>475.29749999999979</v>
      </c>
      <c r="AD62" s="73">
        <f t="shared" si="3"/>
        <v>681.30000000000007</v>
      </c>
      <c r="AE62" s="73">
        <f t="shared" si="3"/>
        <v>637.59999999999991</v>
      </c>
      <c r="AF62" s="73">
        <f t="shared" si="3"/>
        <v>124.10000000000002</v>
      </c>
      <c r="AG62" s="73">
        <f t="shared" si="3"/>
        <v>295.84499999999991</v>
      </c>
      <c r="AH62" s="73">
        <f t="shared" si="3"/>
        <v>210.78463966906179</v>
      </c>
      <c r="AI62" s="74">
        <f t="shared" si="3"/>
        <v>29.840908670306192</v>
      </c>
    </row>
    <row r="63" spans="1:153" s="4" customFormat="1">
      <c r="A63" s="1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1"/>
    </row>
    <row r="64" spans="1:153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7"/>
    </row>
    <row r="65" spans="1:153">
      <c r="A65" s="19" t="s">
        <v>186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7"/>
    </row>
    <row r="66" spans="1:153" s="55" customFormat="1">
      <c r="A66" s="52" t="s">
        <v>187</v>
      </c>
      <c r="B66" s="53">
        <v>80</v>
      </c>
      <c r="C66" s="53">
        <v>126.5</v>
      </c>
      <c r="D66" s="53">
        <v>59</v>
      </c>
      <c r="E66" s="53">
        <v>59</v>
      </c>
      <c r="F66" s="53">
        <v>59</v>
      </c>
      <c r="G66" s="53">
        <v>58.650000000000006</v>
      </c>
      <c r="H66" s="53">
        <v>37.25</v>
      </c>
      <c r="I66" s="53">
        <v>101</v>
      </c>
      <c r="J66" s="53">
        <v>53.25</v>
      </c>
      <c r="K66" s="53">
        <v>53.25</v>
      </c>
      <c r="L66" s="53">
        <v>28.950000000000003</v>
      </c>
      <c r="M66" s="53">
        <v>37.200000000000003</v>
      </c>
      <c r="N66" s="53">
        <v>9.5</v>
      </c>
      <c r="O66" s="53">
        <v>9.5</v>
      </c>
      <c r="P66" s="53">
        <v>9.5</v>
      </c>
      <c r="Q66" s="53">
        <v>59</v>
      </c>
      <c r="R66" s="53">
        <v>59</v>
      </c>
      <c r="S66" s="53">
        <v>58.5</v>
      </c>
      <c r="T66" s="53">
        <v>27.35</v>
      </c>
      <c r="U66" s="53">
        <v>27.35</v>
      </c>
      <c r="V66" s="53">
        <v>58</v>
      </c>
      <c r="W66" s="53">
        <v>58</v>
      </c>
      <c r="X66" s="53">
        <v>59</v>
      </c>
      <c r="Y66" s="53">
        <v>27.35</v>
      </c>
      <c r="Z66" s="53">
        <v>59</v>
      </c>
      <c r="AA66" s="53">
        <v>27.35</v>
      </c>
      <c r="AB66" s="53">
        <v>59</v>
      </c>
      <c r="AC66" s="53">
        <v>63.1</v>
      </c>
      <c r="AD66" s="53">
        <v>76.350000000000009</v>
      </c>
      <c r="AE66" s="53">
        <v>104.80000000000001</v>
      </c>
      <c r="AF66" s="53">
        <v>67.3</v>
      </c>
      <c r="AG66" s="53">
        <v>67.3</v>
      </c>
      <c r="AH66" s="53">
        <v>67.05</v>
      </c>
      <c r="AI66" s="54">
        <v>67.05</v>
      </c>
      <c r="AJ66" s="35">
        <v>42.6</v>
      </c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</row>
    <row r="67" spans="1:153" s="36" customFormat="1">
      <c r="A67" s="64" t="s">
        <v>188</v>
      </c>
      <c r="B67" s="57">
        <v>28.35</v>
      </c>
      <c r="C67" s="57">
        <v>47.300000000000004</v>
      </c>
      <c r="D67" s="57">
        <v>20.6</v>
      </c>
      <c r="E67" s="57">
        <v>20.6</v>
      </c>
      <c r="F67" s="57">
        <v>20.6</v>
      </c>
      <c r="G67" s="57">
        <v>21</v>
      </c>
      <c r="H67" s="57">
        <v>12.8</v>
      </c>
      <c r="I67" s="57">
        <v>37.450000000000003</v>
      </c>
      <c r="J67" s="57">
        <v>18.2</v>
      </c>
      <c r="K67" s="57">
        <v>18.2</v>
      </c>
      <c r="L67" s="57">
        <v>9.9</v>
      </c>
      <c r="M67" s="57">
        <v>13.700000000000001</v>
      </c>
      <c r="N67" s="57">
        <v>3.2</v>
      </c>
      <c r="O67" s="57">
        <v>3.2</v>
      </c>
      <c r="P67" s="57">
        <v>3.2</v>
      </c>
      <c r="Q67" s="57">
        <v>20.6</v>
      </c>
      <c r="R67" s="57">
        <v>20.6</v>
      </c>
      <c r="S67" s="57">
        <v>20.6</v>
      </c>
      <c r="T67" s="57">
        <v>9.15</v>
      </c>
      <c r="U67" s="57">
        <v>9.15</v>
      </c>
      <c r="V67" s="57">
        <v>20.5</v>
      </c>
      <c r="W67" s="57">
        <v>20.5</v>
      </c>
      <c r="X67" s="57">
        <v>20.6</v>
      </c>
      <c r="Y67" s="57">
        <v>9.15</v>
      </c>
      <c r="Z67" s="57">
        <v>20.6</v>
      </c>
      <c r="AA67" s="57">
        <v>9.15</v>
      </c>
      <c r="AB67" s="57">
        <v>20.6</v>
      </c>
      <c r="AC67" s="57">
        <v>22.55</v>
      </c>
      <c r="AD67" s="57">
        <v>26.400000000000002</v>
      </c>
      <c r="AE67" s="57">
        <v>41.300000000000004</v>
      </c>
      <c r="AF67" s="57">
        <v>23.3</v>
      </c>
      <c r="AG67" s="57">
        <v>23.3</v>
      </c>
      <c r="AH67" s="57">
        <v>23.900000000000002</v>
      </c>
      <c r="AI67" s="58">
        <v>23.900000000000002</v>
      </c>
      <c r="AJ67" s="35">
        <v>17</v>
      </c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</row>
    <row r="68" spans="1:153" s="36" customFormat="1">
      <c r="A68" s="64" t="s">
        <v>91</v>
      </c>
      <c r="B68" s="57">
        <v>19.450000000000003</v>
      </c>
      <c r="C68" s="57">
        <v>33</v>
      </c>
      <c r="D68" s="57">
        <v>13.3</v>
      </c>
      <c r="E68" s="57">
        <v>13.3</v>
      </c>
      <c r="F68" s="57">
        <v>13.3</v>
      </c>
      <c r="G68" s="57">
        <v>13.600000000000001</v>
      </c>
      <c r="H68" s="57">
        <v>8.9500000000000011</v>
      </c>
      <c r="I68" s="57">
        <v>25</v>
      </c>
      <c r="J68" s="57">
        <v>12.75</v>
      </c>
      <c r="K68" s="57">
        <v>12.75</v>
      </c>
      <c r="L68" s="57">
        <v>6.95</v>
      </c>
      <c r="M68" s="57">
        <v>8.7000000000000011</v>
      </c>
      <c r="N68" s="57">
        <v>2.25</v>
      </c>
      <c r="O68" s="57">
        <v>2.25</v>
      </c>
      <c r="P68" s="57">
        <v>2.25</v>
      </c>
      <c r="Q68" s="57">
        <v>13.3</v>
      </c>
      <c r="R68" s="57">
        <v>13.3</v>
      </c>
      <c r="S68" s="57">
        <v>13.3</v>
      </c>
      <c r="T68" s="57">
        <v>6.25</v>
      </c>
      <c r="U68" s="57">
        <v>6.25</v>
      </c>
      <c r="V68" s="57">
        <v>13.5</v>
      </c>
      <c r="W68" s="57">
        <v>13.5</v>
      </c>
      <c r="X68" s="57">
        <v>13.3</v>
      </c>
      <c r="Y68" s="57">
        <v>6.25</v>
      </c>
      <c r="Z68" s="57">
        <v>13.3</v>
      </c>
      <c r="AA68" s="57">
        <v>6.25</v>
      </c>
      <c r="AB68" s="57">
        <v>13.3</v>
      </c>
      <c r="AC68" s="57">
        <v>15.4</v>
      </c>
      <c r="AD68" s="57">
        <v>18.100000000000001</v>
      </c>
      <c r="AE68" s="57">
        <v>28.6</v>
      </c>
      <c r="AF68" s="57">
        <v>15.9</v>
      </c>
      <c r="AG68" s="57">
        <v>15.9</v>
      </c>
      <c r="AH68" s="57">
        <v>15.600000000000001</v>
      </c>
      <c r="AI68" s="58">
        <v>15.600000000000001</v>
      </c>
      <c r="AJ68" s="35">
        <v>8.3000000000000007</v>
      </c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</row>
    <row r="69" spans="1:153" s="36" customFormat="1">
      <c r="A69" s="56" t="s">
        <v>189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60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</row>
    <row r="70" spans="1:153" s="36" customFormat="1">
      <c r="A70" s="56" t="s">
        <v>190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60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</row>
    <row r="71" spans="1:153" s="36" customFormat="1">
      <c r="A71" s="56" t="s">
        <v>191</v>
      </c>
      <c r="B71" s="57">
        <v>52.35</v>
      </c>
      <c r="C71" s="57">
        <v>0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>
        <v>57.150000000000006</v>
      </c>
      <c r="W71" s="59">
        <v>47.7</v>
      </c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60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</row>
    <row r="72" spans="1:153" s="46" customFormat="1">
      <c r="A72" s="69" t="s">
        <v>192</v>
      </c>
      <c r="B72" s="70">
        <f>SUM(B66:B71)</f>
        <v>180.15</v>
      </c>
      <c r="C72" s="70">
        <f>SUM(C66:C71)</f>
        <v>206.8</v>
      </c>
      <c r="D72" s="70">
        <f t="shared" ref="D72:AI72" si="4">SUM(D66:D71)</f>
        <v>92.899999999999991</v>
      </c>
      <c r="E72" s="70">
        <f t="shared" si="4"/>
        <v>92.899999999999991</v>
      </c>
      <c r="F72" s="70">
        <f t="shared" si="4"/>
        <v>92.899999999999991</v>
      </c>
      <c r="G72" s="70">
        <f t="shared" si="4"/>
        <v>93.25</v>
      </c>
      <c r="H72" s="70">
        <f t="shared" si="4"/>
        <v>59</v>
      </c>
      <c r="I72" s="70">
        <f t="shared" si="4"/>
        <v>163.44999999999999</v>
      </c>
      <c r="J72" s="70">
        <f t="shared" si="4"/>
        <v>84.2</v>
      </c>
      <c r="K72" s="70">
        <f t="shared" si="4"/>
        <v>84.2</v>
      </c>
      <c r="L72" s="70">
        <f t="shared" si="4"/>
        <v>45.800000000000004</v>
      </c>
      <c r="M72" s="70">
        <f t="shared" si="4"/>
        <v>59.600000000000009</v>
      </c>
      <c r="N72" s="70">
        <f t="shared" si="4"/>
        <v>14.95</v>
      </c>
      <c r="O72" s="70">
        <f t="shared" si="4"/>
        <v>14.95</v>
      </c>
      <c r="P72" s="70">
        <f t="shared" si="4"/>
        <v>14.95</v>
      </c>
      <c r="Q72" s="70">
        <f t="shared" si="4"/>
        <v>92.899999999999991</v>
      </c>
      <c r="R72" s="70">
        <f t="shared" si="4"/>
        <v>92.899999999999991</v>
      </c>
      <c r="S72" s="70">
        <f t="shared" si="4"/>
        <v>92.399999999999991</v>
      </c>
      <c r="T72" s="70">
        <f t="shared" si="4"/>
        <v>42.75</v>
      </c>
      <c r="U72" s="70">
        <f t="shared" si="4"/>
        <v>42.75</v>
      </c>
      <c r="V72" s="70">
        <f t="shared" si="4"/>
        <v>149.15</v>
      </c>
      <c r="W72" s="70">
        <f t="shared" si="4"/>
        <v>139.69999999999999</v>
      </c>
      <c r="X72" s="70">
        <f t="shared" si="4"/>
        <v>92.899999999999991</v>
      </c>
      <c r="Y72" s="70">
        <f t="shared" si="4"/>
        <v>42.75</v>
      </c>
      <c r="Z72" s="70">
        <f t="shared" si="4"/>
        <v>92.899999999999991</v>
      </c>
      <c r="AA72" s="70">
        <f t="shared" si="4"/>
        <v>42.75</v>
      </c>
      <c r="AB72" s="70">
        <f t="shared" si="4"/>
        <v>92.899999999999991</v>
      </c>
      <c r="AC72" s="70">
        <f t="shared" si="4"/>
        <v>101.05000000000001</v>
      </c>
      <c r="AD72" s="70">
        <f t="shared" si="4"/>
        <v>120.85000000000002</v>
      </c>
      <c r="AE72" s="70">
        <f t="shared" si="4"/>
        <v>174.70000000000002</v>
      </c>
      <c r="AF72" s="70">
        <f t="shared" si="4"/>
        <v>106.5</v>
      </c>
      <c r="AG72" s="70">
        <f t="shared" si="4"/>
        <v>106.5</v>
      </c>
      <c r="AH72" s="70">
        <f t="shared" si="4"/>
        <v>106.55000000000001</v>
      </c>
      <c r="AI72" s="71">
        <f t="shared" si="4"/>
        <v>106.55000000000001</v>
      </c>
    </row>
    <row r="73" spans="1:153" s="26" customFormat="1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46" customFormat="1">
      <c r="A74" s="69" t="s">
        <v>193</v>
      </c>
      <c r="B74" s="70">
        <f>SUM(B72,B61)</f>
        <v>624.6</v>
      </c>
      <c r="C74" s="70">
        <f>SUM(C72,C61)</f>
        <v>985.15000000000009</v>
      </c>
      <c r="D74" s="70">
        <f t="shared" ref="D74:AI74" si="5">SUM(D72,D61)</f>
        <v>616.375</v>
      </c>
      <c r="E74" s="70">
        <f t="shared" si="5"/>
        <v>593.22500000000002</v>
      </c>
      <c r="F74" s="70">
        <f t="shared" si="5"/>
        <v>719.22499999999991</v>
      </c>
      <c r="G74" s="70">
        <f t="shared" si="5"/>
        <v>651.59999999999991</v>
      </c>
      <c r="H74" s="70">
        <f t="shared" si="5"/>
        <v>716.15000000000009</v>
      </c>
      <c r="I74" s="70">
        <f t="shared" si="5"/>
        <v>909.3</v>
      </c>
      <c r="J74" s="70">
        <f t="shared" si="5"/>
        <v>875.00000000000011</v>
      </c>
      <c r="K74" s="70">
        <f t="shared" si="5"/>
        <v>852.40000000000009</v>
      </c>
      <c r="L74" s="70">
        <f t="shared" si="5"/>
        <v>821.1</v>
      </c>
      <c r="M74" s="70">
        <f t="shared" si="5"/>
        <v>1289.3999999999999</v>
      </c>
      <c r="N74" s="70">
        <f t="shared" si="5"/>
        <v>1146.0750000000003</v>
      </c>
      <c r="O74" s="70">
        <f t="shared" si="5"/>
        <v>674.20000000000016</v>
      </c>
      <c r="P74" s="70">
        <f t="shared" si="5"/>
        <v>485.25</v>
      </c>
      <c r="Q74" s="70">
        <f t="shared" si="5"/>
        <v>545.17499999999995</v>
      </c>
      <c r="R74" s="70">
        <f t="shared" si="5"/>
        <v>616.47500000000002</v>
      </c>
      <c r="S74" s="70">
        <f t="shared" si="5"/>
        <v>505.25000000000006</v>
      </c>
      <c r="T74" s="70">
        <f t="shared" si="5"/>
        <v>455.30000000000007</v>
      </c>
      <c r="U74" s="70">
        <f t="shared" si="5"/>
        <v>421.85000000000008</v>
      </c>
      <c r="V74" s="70">
        <f t="shared" si="5"/>
        <v>433.65</v>
      </c>
      <c r="W74" s="70">
        <f t="shared" si="5"/>
        <v>423.95</v>
      </c>
      <c r="X74" s="70">
        <f t="shared" si="5"/>
        <v>762.67500000000007</v>
      </c>
      <c r="Y74" s="70">
        <f t="shared" si="5"/>
        <v>681.42500000000007</v>
      </c>
      <c r="Z74" s="70">
        <f t="shared" si="5"/>
        <v>789.97500000000002</v>
      </c>
      <c r="AA74" s="70">
        <f t="shared" si="5"/>
        <v>708.72500000000002</v>
      </c>
      <c r="AB74" s="70">
        <f t="shared" si="5"/>
        <v>620.07499999999993</v>
      </c>
      <c r="AC74" s="70">
        <f t="shared" si="5"/>
        <v>758.50000000000023</v>
      </c>
      <c r="AD74" s="70">
        <f t="shared" si="5"/>
        <v>794.05</v>
      </c>
      <c r="AE74" s="70">
        <f t="shared" si="5"/>
        <v>617.1</v>
      </c>
      <c r="AF74" s="70">
        <f t="shared" si="5"/>
        <v>653.4</v>
      </c>
      <c r="AG74" s="70">
        <f t="shared" si="5"/>
        <v>663.00000000000011</v>
      </c>
      <c r="AH74" s="70">
        <f t="shared" si="5"/>
        <v>487.09999999999997</v>
      </c>
      <c r="AI74" s="71">
        <f t="shared" si="5"/>
        <v>476.4500000000001</v>
      </c>
    </row>
    <row r="75" spans="1:153" s="46" customForma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1"/>
    </row>
    <row r="76" spans="1:153" s="46" customFormat="1" ht="31.5" thickBot="1">
      <c r="A76" s="81" t="s">
        <v>194</v>
      </c>
      <c r="B76" s="82">
        <f t="shared" ref="B76:AI76" si="6">B12-B74</f>
        <v>-12.100000000000023</v>
      </c>
      <c r="C76" s="82">
        <f t="shared" si="6"/>
        <v>255.16249999999991</v>
      </c>
      <c r="D76" s="82">
        <f t="shared" si="6"/>
        <v>149.85987916394515</v>
      </c>
      <c r="E76" s="82">
        <f t="shared" si="6"/>
        <v>243.00987916394513</v>
      </c>
      <c r="F76" s="82">
        <f t="shared" si="6"/>
        <v>418.10963618549977</v>
      </c>
      <c r="G76" s="82">
        <f t="shared" si="6"/>
        <v>-8.6464852607708735</v>
      </c>
      <c r="H76" s="82">
        <f t="shared" si="6"/>
        <v>221.34999999999991</v>
      </c>
      <c r="I76" s="82">
        <f t="shared" si="6"/>
        <v>799.1400000000001</v>
      </c>
      <c r="J76" s="82">
        <f t="shared" si="6"/>
        <v>215.44999999999993</v>
      </c>
      <c r="K76" s="82">
        <f t="shared" si="6"/>
        <v>238.04999999999995</v>
      </c>
      <c r="L76" s="82">
        <f t="shared" si="6"/>
        <v>269.35000000000002</v>
      </c>
      <c r="M76" s="82">
        <f t="shared" si="6"/>
        <v>-62.861839999999575</v>
      </c>
      <c r="N76" s="82">
        <f t="shared" si="6"/>
        <v>-1146.0750000000003</v>
      </c>
      <c r="O76" s="82">
        <f t="shared" si="6"/>
        <v>-674.20000000000016</v>
      </c>
      <c r="P76" s="82">
        <f t="shared" si="6"/>
        <v>-485.25</v>
      </c>
      <c r="Q76" s="82">
        <f t="shared" si="6"/>
        <v>262.3599333333334</v>
      </c>
      <c r="R76" s="82">
        <f t="shared" si="6"/>
        <v>216.53974969926901</v>
      </c>
      <c r="S76" s="82">
        <f t="shared" si="6"/>
        <v>201.94999999999987</v>
      </c>
      <c r="T76" s="82">
        <f t="shared" si="6"/>
        <v>251.89999999999986</v>
      </c>
      <c r="U76" s="82">
        <f t="shared" si="6"/>
        <v>285.34999999999985</v>
      </c>
      <c r="V76" s="82">
        <f t="shared" si="6"/>
        <v>286.35000000000002</v>
      </c>
      <c r="W76" s="82">
        <f t="shared" si="6"/>
        <v>296.05</v>
      </c>
      <c r="X76" s="82">
        <f t="shared" si="6"/>
        <v>386.12499999999989</v>
      </c>
      <c r="Y76" s="82">
        <f t="shared" si="6"/>
        <v>467.37499999999989</v>
      </c>
      <c r="Z76" s="82">
        <f t="shared" si="6"/>
        <v>372.47500000000002</v>
      </c>
      <c r="AA76" s="82">
        <f t="shared" si="6"/>
        <v>453.72500000000002</v>
      </c>
      <c r="AB76" s="82">
        <f t="shared" si="6"/>
        <v>221.5250000000002</v>
      </c>
      <c r="AC76" s="82">
        <f t="shared" si="6"/>
        <v>374.24749999999972</v>
      </c>
      <c r="AD76" s="82">
        <f t="shared" si="6"/>
        <v>560.45000000000005</v>
      </c>
      <c r="AE76" s="82">
        <f t="shared" si="6"/>
        <v>462.9</v>
      </c>
      <c r="AF76" s="82">
        <f t="shared" si="6"/>
        <v>17.600000000000023</v>
      </c>
      <c r="AG76" s="82">
        <f t="shared" si="6"/>
        <v>189.34499999999991</v>
      </c>
      <c r="AH76" s="82">
        <f t="shared" si="6"/>
        <v>104.23463966906178</v>
      </c>
      <c r="AI76" s="83">
        <f t="shared" si="6"/>
        <v>-76.70909132969382</v>
      </c>
    </row>
    <row r="77" spans="1:153" s="46" customFormat="1" ht="31.5" thickBot="1">
      <c r="A77" s="81" t="s">
        <v>195</v>
      </c>
      <c r="B77" s="82"/>
      <c r="C77" s="82"/>
      <c r="D77" s="82">
        <f>(D7*D8)-(D74-SUM(D50:D59))</f>
        <v>-112.86512083605487</v>
      </c>
      <c r="E77" s="82">
        <f t="shared" ref="E77:AI77" si="7">(E7*E8)-(E74-SUM(E50:E59))</f>
        <v>-19.715120836054894</v>
      </c>
      <c r="F77" s="82">
        <f t="shared" ref="F77" si="8">(F7*F8)-(F74-SUM(F50:F59))</f>
        <v>114.69663618549976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>
        <f t="shared" si="7"/>
        <v>-53.165066666666576</v>
      </c>
      <c r="R77" s="82">
        <f t="shared" si="7"/>
        <v>-98.985250300730968</v>
      </c>
      <c r="S77" s="82"/>
      <c r="T77" s="82"/>
      <c r="U77" s="82"/>
      <c r="V77" s="82"/>
      <c r="W77" s="82"/>
      <c r="X77" s="82">
        <f t="shared" si="7"/>
        <v>9.75</v>
      </c>
      <c r="Y77" s="82">
        <f t="shared" si="7"/>
        <v>91</v>
      </c>
      <c r="Z77" s="82">
        <f t="shared" si="7"/>
        <v>-3.8999999999999773</v>
      </c>
      <c r="AA77" s="82">
        <f t="shared" si="7"/>
        <v>77.350000000000023</v>
      </c>
      <c r="AB77" s="82">
        <f t="shared" si="7"/>
        <v>-106.64999999999992</v>
      </c>
      <c r="AC77" s="82"/>
      <c r="AD77" s="82"/>
      <c r="AE77" s="82"/>
      <c r="AF77" s="82">
        <f t="shared" si="7"/>
        <v>17.600000000000023</v>
      </c>
      <c r="AG77" s="82">
        <f t="shared" si="7"/>
        <v>189.34499999999991</v>
      </c>
      <c r="AH77" s="82">
        <f t="shared" si="7"/>
        <v>104.23463966906178</v>
      </c>
      <c r="AI77" s="82">
        <f t="shared" si="7"/>
        <v>-76.70909132969382</v>
      </c>
    </row>
    <row r="78" spans="1:153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7"/>
    </row>
    <row r="79" spans="1:153" s="26" customFormat="1">
      <c r="A79" s="69" t="s">
        <v>196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80"/>
    </row>
    <row r="80" spans="1:153" s="26" customFormat="1">
      <c r="A80" s="78" t="s">
        <v>197</v>
      </c>
      <c r="B80" s="70">
        <f>(B61-SUM(B50:B59))/B8</f>
        <v>2.5085714285714285</v>
      </c>
      <c r="C80" s="70">
        <f>(C61-SUM(C50:C59))/C8</f>
        <v>2.7406802721088432</v>
      </c>
      <c r="D80" s="70">
        <f t="shared" ref="D80:AI80" si="9">(D61-SUM(D50:D59))/D8</f>
        <v>73.596070588235293</v>
      </c>
      <c r="E80" s="70">
        <f t="shared" si="9"/>
        <v>58.830021932010773</v>
      </c>
      <c r="F80" s="70">
        <f t="shared" si="9"/>
        <v>90.608182352941171</v>
      </c>
      <c r="G80" s="70">
        <f t="shared" si="9"/>
        <v>0.89335999999999982</v>
      </c>
      <c r="H80" s="70">
        <f t="shared" si="9"/>
        <v>1.0514400000000002</v>
      </c>
      <c r="I80" s="70">
        <f t="shared" si="9"/>
        <v>10.809420289855073</v>
      </c>
      <c r="J80" s="70">
        <f t="shared" si="9"/>
        <v>139.9646017699115</v>
      </c>
      <c r="K80" s="70">
        <f t="shared" si="9"/>
        <v>135.9646017699115</v>
      </c>
      <c r="L80" s="70">
        <f t="shared" si="9"/>
        <v>137.22123893805309</v>
      </c>
      <c r="M80" s="70">
        <f t="shared" si="9"/>
        <v>27.644751678286838</v>
      </c>
      <c r="N80" s="70"/>
      <c r="O80" s="70"/>
      <c r="P80" s="70"/>
      <c r="Q80" s="70">
        <f t="shared" si="9"/>
        <v>20.387499999999999</v>
      </c>
      <c r="R80" s="70">
        <f t="shared" si="9"/>
        <v>85.915649999999999</v>
      </c>
      <c r="S80" s="70">
        <f t="shared" si="9"/>
        <v>30.35661764705883</v>
      </c>
      <c r="T80" s="70">
        <f t="shared" si="9"/>
        <v>30.334558823529417</v>
      </c>
      <c r="U80" s="70">
        <f t="shared" si="9"/>
        <v>27.875000000000007</v>
      </c>
      <c r="V80" s="70">
        <f t="shared" si="9"/>
        <v>1.5805555555555555</v>
      </c>
      <c r="W80" s="70">
        <f t="shared" si="9"/>
        <v>1.5791666666666666</v>
      </c>
      <c r="X80" s="70">
        <f t="shared" si="9"/>
        <v>81.230215827338142</v>
      </c>
      <c r="Y80" s="70">
        <f t="shared" si="9"/>
        <v>76.755395683453244</v>
      </c>
      <c r="Z80" s="70">
        <f t="shared" si="9"/>
        <v>77.366013071895424</v>
      </c>
      <c r="AA80" s="70">
        <f t="shared" si="9"/>
        <v>73.300653594771234</v>
      </c>
      <c r="AB80" s="70">
        <f t="shared" si="9"/>
        <v>57.858108108108105</v>
      </c>
      <c r="AC80" s="70">
        <f t="shared" si="9"/>
        <v>14.77415730337079</v>
      </c>
      <c r="AD80" s="70">
        <f t="shared" si="9"/>
        <v>64.114285714285714</v>
      </c>
      <c r="AE80" s="70">
        <f t="shared" si="9"/>
        <v>14.746666666666668</v>
      </c>
      <c r="AF80" s="70">
        <f t="shared" si="9"/>
        <v>49.718181818181819</v>
      </c>
      <c r="AG80" s="70">
        <f t="shared" si="9"/>
        <v>0.95128205128205146</v>
      </c>
      <c r="AH80" s="70">
        <f t="shared" si="9"/>
        <v>36.038477319587621</v>
      </c>
      <c r="AI80" s="70">
        <f t="shared" si="9"/>
        <v>59.962639500000016</v>
      </c>
    </row>
    <row r="81" spans="1:36" s="26" customFormat="1">
      <c r="A81" s="78" t="s">
        <v>198</v>
      </c>
      <c r="B81" s="70">
        <f>(B74-SUM(B50:B59))/B8</f>
        <v>3.5379999999999998</v>
      </c>
      <c r="C81" s="70">
        <f>(C74-SUM(C50:C59))/C8</f>
        <v>3.4909750566893427</v>
      </c>
      <c r="D81" s="70">
        <f t="shared" ref="D81:AI81" si="10">(D74-SUM(D50:D59))/D8</f>
        <v>90.328999999999994</v>
      </c>
      <c r="E81" s="70">
        <f t="shared" si="10"/>
        <v>73.009056923537031</v>
      </c>
      <c r="F81" s="70">
        <f t="shared" si="10"/>
        <v>107.34111176470587</v>
      </c>
      <c r="G81" s="70">
        <f t="shared" si="10"/>
        <v>1.0425599999999999</v>
      </c>
      <c r="H81" s="70">
        <f t="shared" si="10"/>
        <v>1.1458400000000002</v>
      </c>
      <c r="I81" s="70">
        <f t="shared" si="10"/>
        <v>13.178260869565216</v>
      </c>
      <c r="J81" s="70">
        <f t="shared" si="10"/>
        <v>154.86725663716814</v>
      </c>
      <c r="K81" s="70">
        <f t="shared" si="10"/>
        <v>150.86725663716814</v>
      </c>
      <c r="L81" s="70">
        <f t="shared" si="10"/>
        <v>145.32743362831857</v>
      </c>
      <c r="M81" s="70">
        <f t="shared" si="10"/>
        <v>28.984503833129814</v>
      </c>
      <c r="N81" s="70"/>
      <c r="O81" s="70"/>
      <c r="P81" s="70"/>
      <c r="Q81" s="70">
        <f t="shared" si="10"/>
        <v>26.193749999999998</v>
      </c>
      <c r="R81" s="70">
        <f t="shared" si="10"/>
        <v>105.99505600000001</v>
      </c>
      <c r="S81" s="70">
        <f t="shared" si="10"/>
        <v>37.150735294117652</v>
      </c>
      <c r="T81" s="70">
        <f t="shared" si="10"/>
        <v>33.477941176470594</v>
      </c>
      <c r="U81" s="70">
        <f t="shared" si="10"/>
        <v>31.018382352941185</v>
      </c>
      <c r="V81" s="70">
        <f t="shared" si="10"/>
        <v>2.4091666666666667</v>
      </c>
      <c r="W81" s="70">
        <f t="shared" si="10"/>
        <v>2.3552777777777778</v>
      </c>
      <c r="X81" s="70">
        <f t="shared" si="10"/>
        <v>94.597122302158283</v>
      </c>
      <c r="Y81" s="70">
        <f t="shared" si="10"/>
        <v>82.906474820143885</v>
      </c>
      <c r="Z81" s="70">
        <f t="shared" si="10"/>
        <v>89.509803921568619</v>
      </c>
      <c r="AA81" s="70">
        <f t="shared" si="10"/>
        <v>78.888888888888886</v>
      </c>
      <c r="AB81" s="70">
        <f t="shared" si="10"/>
        <v>70.412162162162147</v>
      </c>
      <c r="AC81" s="70">
        <f t="shared" si="10"/>
        <v>17.044943820224724</v>
      </c>
      <c r="AD81" s="70">
        <f t="shared" si="10"/>
        <v>75.623809523809513</v>
      </c>
      <c r="AE81" s="70">
        <f t="shared" si="10"/>
        <v>20.57</v>
      </c>
      <c r="AF81" s="70">
        <f t="shared" si="10"/>
        <v>59.4</v>
      </c>
      <c r="AG81" s="70">
        <f t="shared" si="10"/>
        <v>1.1333333333333335</v>
      </c>
      <c r="AH81" s="70">
        <f t="shared" si="10"/>
        <v>46.128872164948447</v>
      </c>
      <c r="AI81" s="70">
        <f t="shared" si="10"/>
        <v>77.234927250000013</v>
      </c>
    </row>
    <row r="82" spans="1:36" s="26" customFormat="1">
      <c r="A82" s="78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6" s="26" customFormat="1">
      <c r="A83" s="69" t="s">
        <v>199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</row>
    <row r="84" spans="1:36" s="26" customFormat="1">
      <c r="A84" s="78" t="s">
        <v>197</v>
      </c>
      <c r="B84" s="70">
        <f>(B61-SUM(B50:B59))/B7</f>
        <v>125.42857142857143</v>
      </c>
      <c r="C84" s="70">
        <f>(C61-SUM(C50:C59))/C7</f>
        <v>167.86666666666667</v>
      </c>
      <c r="D84" s="70">
        <f t="shared" ref="D84:AI84" si="11">(D61-SUM(D50:D59))/D7</f>
        <v>5.8371428571428572</v>
      </c>
      <c r="E84" s="70">
        <f t="shared" si="11"/>
        <v>5.5064285714285717</v>
      </c>
      <c r="F84" s="70">
        <f t="shared" si="11"/>
        <v>3.9300781249999996</v>
      </c>
      <c r="G84" s="70">
        <f t="shared" si="11"/>
        <v>542.75891180334509</v>
      </c>
      <c r="H84" s="70">
        <f t="shared" si="11"/>
        <v>438.10000000000008</v>
      </c>
      <c r="I84" s="70">
        <f t="shared" si="11"/>
        <v>30.123182552504037</v>
      </c>
      <c r="J84" s="70">
        <f t="shared" si="11"/>
        <v>4.097409326424871</v>
      </c>
      <c r="K84" s="70">
        <f t="shared" si="11"/>
        <v>3.9803108808290157</v>
      </c>
      <c r="L84" s="70">
        <f t="shared" si="11"/>
        <v>4.0170984455958552</v>
      </c>
      <c r="M84" s="70">
        <f t="shared" si="11"/>
        <v>44.604145077720204</v>
      </c>
      <c r="N84" s="70">
        <f t="shared" si="11"/>
        <v>72.138073979591852</v>
      </c>
      <c r="O84" s="70">
        <f t="shared" si="11"/>
        <v>135.64814814814815</v>
      </c>
      <c r="P84" s="70">
        <f t="shared" si="11"/>
        <v>156.76666666666668</v>
      </c>
      <c r="Q84" s="70">
        <f t="shared" si="11"/>
        <v>14.26264487092787</v>
      </c>
      <c r="R84" s="70">
        <f t="shared" si="11"/>
        <v>4.6985602334854653</v>
      </c>
      <c r="S84" s="70">
        <f t="shared" si="11"/>
        <v>7.9394230769230782</v>
      </c>
      <c r="T84" s="70">
        <f t="shared" si="11"/>
        <v>7.9336538461538471</v>
      </c>
      <c r="U84" s="70">
        <f t="shared" si="11"/>
        <v>7.2903846153846166</v>
      </c>
      <c r="V84" s="70">
        <f t="shared" si="11"/>
        <v>71.125</v>
      </c>
      <c r="W84" s="70">
        <f t="shared" si="11"/>
        <v>71.0625</v>
      </c>
      <c r="X84" s="70">
        <f t="shared" si="11"/>
        <v>5.8807291666666677</v>
      </c>
      <c r="Y84" s="70">
        <f t="shared" si="11"/>
        <v>5.5567708333333341</v>
      </c>
      <c r="Z84" s="70">
        <f t="shared" si="11"/>
        <v>6.65</v>
      </c>
      <c r="AA84" s="70">
        <f t="shared" si="11"/>
        <v>6.3005617977528088</v>
      </c>
      <c r="AB84" s="70">
        <f t="shared" si="11"/>
        <v>7.6455357142857139</v>
      </c>
      <c r="AC84" s="70">
        <f t="shared" si="11"/>
        <v>25.827931644077793</v>
      </c>
      <c r="AD84" s="70">
        <f t="shared" si="11"/>
        <v>5.2186046511627904</v>
      </c>
      <c r="AE84" s="70">
        <f t="shared" si="11"/>
        <v>12.28888888888889</v>
      </c>
      <c r="AF84" s="70">
        <f t="shared" si="11"/>
        <v>8.9655737704918028</v>
      </c>
      <c r="AG84" s="70">
        <f t="shared" si="11"/>
        <v>381.94921070693209</v>
      </c>
      <c r="AH84" s="70">
        <f t="shared" si="11"/>
        <v>6.7955357142857125</v>
      </c>
      <c r="AI84" s="70">
        <f t="shared" si="11"/>
        <v>5.7083333333333348</v>
      </c>
    </row>
    <row r="85" spans="1:36" s="26" customFormat="1">
      <c r="A85" s="86" t="s">
        <v>198</v>
      </c>
      <c r="B85" s="87">
        <f>(B74-SUM(B50:B59))/B7</f>
        <v>176.9</v>
      </c>
      <c r="C85" s="87">
        <f>(C74-SUM(C50:C59))/C7</f>
        <v>213.82222222222222</v>
      </c>
      <c r="D85" s="87">
        <f t="shared" ref="D85:AI85" si="12">(D74-SUM(D50:D59))/D7</f>
        <v>7.1642857142857146</v>
      </c>
      <c r="E85" s="87">
        <f t="shared" si="12"/>
        <v>6.8335714285714291</v>
      </c>
      <c r="F85" s="87">
        <f t="shared" si="12"/>
        <v>4.6558593749999995</v>
      </c>
      <c r="G85" s="87">
        <f t="shared" si="12"/>
        <v>633.40504509905918</v>
      </c>
      <c r="H85" s="87">
        <f t="shared" si="12"/>
        <v>477.43333333333339</v>
      </c>
      <c r="I85" s="87">
        <f t="shared" si="12"/>
        <v>36.724555735056541</v>
      </c>
      <c r="J85" s="87">
        <f t="shared" si="12"/>
        <v>4.5336787564766849</v>
      </c>
      <c r="K85" s="87">
        <f t="shared" si="12"/>
        <v>4.4165803108808293</v>
      </c>
      <c r="L85" s="87">
        <f t="shared" si="12"/>
        <v>4.2544041450777206</v>
      </c>
      <c r="M85" s="87">
        <f t="shared" si="12"/>
        <v>46.765803108808285</v>
      </c>
      <c r="N85" s="87">
        <f t="shared" si="12"/>
        <v>73.091517857142875</v>
      </c>
      <c r="O85" s="87">
        <f t="shared" si="12"/>
        <v>138.72427983539097</v>
      </c>
      <c r="P85" s="87">
        <f t="shared" si="12"/>
        <v>161.75</v>
      </c>
      <c r="Q85" s="87">
        <f t="shared" si="12"/>
        <v>18.324569176596782</v>
      </c>
      <c r="R85" s="87">
        <f t="shared" si="12"/>
        <v>5.7966639962296149</v>
      </c>
      <c r="S85" s="87">
        <f t="shared" si="12"/>
        <v>9.7163461538461551</v>
      </c>
      <c r="T85" s="87">
        <f t="shared" si="12"/>
        <v>8.7557692307692321</v>
      </c>
      <c r="U85" s="87">
        <f t="shared" si="12"/>
        <v>8.1125000000000007</v>
      </c>
      <c r="V85" s="87">
        <f t="shared" si="12"/>
        <v>108.41249999999999</v>
      </c>
      <c r="W85" s="87">
        <f t="shared" si="12"/>
        <v>105.9875</v>
      </c>
      <c r="X85" s="87">
        <f t="shared" si="12"/>
        <v>6.8484375000000002</v>
      </c>
      <c r="Y85" s="87">
        <f t="shared" si="12"/>
        <v>6.0020833333333341</v>
      </c>
      <c r="Z85" s="87">
        <f t="shared" si="12"/>
        <v>7.6938202247191008</v>
      </c>
      <c r="AA85" s="87">
        <f t="shared" si="12"/>
        <v>6.7808988764044944</v>
      </c>
      <c r="AB85" s="87">
        <f t="shared" si="12"/>
        <v>9.3044642857142854</v>
      </c>
      <c r="AC85" s="87">
        <f t="shared" si="12"/>
        <v>29.797682184246721</v>
      </c>
      <c r="AD85" s="87">
        <f t="shared" si="12"/>
        <v>6.1554263565891469</v>
      </c>
      <c r="AE85" s="87">
        <f t="shared" si="12"/>
        <v>17.141666666666666</v>
      </c>
      <c r="AF85" s="87">
        <f t="shared" si="12"/>
        <v>10.711475409836066</v>
      </c>
      <c r="AG85" s="87">
        <f t="shared" si="12"/>
        <v>455.04461221688405</v>
      </c>
      <c r="AH85" s="87">
        <f t="shared" si="12"/>
        <v>8.6982142857142843</v>
      </c>
      <c r="AI85" s="87">
        <f t="shared" si="12"/>
        <v>7.3526234567901252</v>
      </c>
      <c r="AJ85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9D9A-BAFB-4A1A-9AA2-405ACC2077A9}">
  <sheetPr codeName="Sheet55"/>
  <dimension ref="A1:EW79"/>
  <sheetViews>
    <sheetView showGridLines="0" zoomScaleNormal="100" workbookViewId="0">
      <pane xSplit="1" ySplit="3" topLeftCell="B4" activePane="bottomRight" state="frozen"/>
      <selection pane="bottomRight"/>
      <selection pane="bottomLeft" activeCell="A4" sqref="A4"/>
      <selection pane="topRight" activeCell="A4" sqref="A4"/>
    </sheetView>
  </sheetViews>
  <sheetFormatPr defaultColWidth="9.140625" defaultRowHeight="15.6"/>
  <cols>
    <col min="1" max="1" width="42.85546875" style="35" customWidth="1"/>
    <col min="2" max="13" width="15.7109375" style="35" customWidth="1"/>
    <col min="14" max="16" width="13.140625" style="93" customWidth="1"/>
    <col min="17" max="35" width="15.7109375" style="35" customWidth="1"/>
    <col min="36" max="16384" width="9.140625" style="35"/>
  </cols>
  <sheetData>
    <row r="1" spans="1:153" s="4" customFormat="1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9"/>
      <c r="O1" s="89"/>
      <c r="P1" s="8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.1">
      <c r="A2" s="5" t="s">
        <v>1</v>
      </c>
      <c r="B2" s="6" t="s">
        <v>2</v>
      </c>
      <c r="C2" s="6" t="s">
        <v>200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10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18</v>
      </c>
      <c r="U2" s="8" t="s">
        <v>19</v>
      </c>
      <c r="V2" s="8" t="s">
        <v>20</v>
      </c>
      <c r="W2" s="8" t="s">
        <v>20</v>
      </c>
      <c r="X2" s="8" t="s">
        <v>21</v>
      </c>
      <c r="Y2" s="8" t="s">
        <v>21</v>
      </c>
      <c r="Z2" s="8" t="s">
        <v>22</v>
      </c>
      <c r="AA2" s="8" t="s">
        <v>22</v>
      </c>
      <c r="AB2" s="8" t="s">
        <v>23</v>
      </c>
      <c r="AC2" s="8" t="s">
        <v>24</v>
      </c>
      <c r="AD2" s="8" t="s">
        <v>25</v>
      </c>
      <c r="AE2" s="8" t="s">
        <v>26</v>
      </c>
      <c r="AF2" s="8" t="s">
        <v>27</v>
      </c>
      <c r="AG2" s="8" t="s">
        <v>28</v>
      </c>
      <c r="AH2" s="8" t="s">
        <v>29</v>
      </c>
      <c r="AI2" s="9" t="s">
        <v>30</v>
      </c>
    </row>
    <row r="3" spans="1:153" s="10" customFormat="1" ht="23.25" customHeight="1">
      <c r="A3" s="11" t="s">
        <v>31</v>
      </c>
      <c r="B3" s="12" t="s">
        <v>32</v>
      </c>
      <c r="C3" s="12" t="s">
        <v>32</v>
      </c>
      <c r="D3" s="12" t="s">
        <v>32</v>
      </c>
      <c r="E3" s="12" t="s">
        <v>32</v>
      </c>
      <c r="F3" s="12" t="s">
        <v>32</v>
      </c>
      <c r="G3" s="12" t="s">
        <v>32</v>
      </c>
      <c r="H3" s="12" t="s">
        <v>32</v>
      </c>
      <c r="I3" s="12" t="s">
        <v>32</v>
      </c>
      <c r="J3" s="12" t="s">
        <v>32</v>
      </c>
      <c r="K3" s="12" t="s">
        <v>32</v>
      </c>
      <c r="L3" s="12" t="s">
        <v>33</v>
      </c>
      <c r="M3" s="12" t="s">
        <v>32</v>
      </c>
      <c r="N3" s="12" t="s">
        <v>33</v>
      </c>
      <c r="O3" s="12" t="s">
        <v>33</v>
      </c>
      <c r="P3" s="12" t="s">
        <v>33</v>
      </c>
      <c r="Q3" s="12" t="s">
        <v>32</v>
      </c>
      <c r="R3" s="12" t="s">
        <v>32</v>
      </c>
      <c r="S3" s="12" t="s">
        <v>32</v>
      </c>
      <c r="T3" s="12" t="s">
        <v>33</v>
      </c>
      <c r="U3" s="12" t="s">
        <v>33</v>
      </c>
      <c r="V3" s="12" t="s">
        <v>32</v>
      </c>
      <c r="W3" s="12" t="s">
        <v>34</v>
      </c>
      <c r="X3" s="12" t="s">
        <v>32</v>
      </c>
      <c r="Y3" s="12" t="s">
        <v>33</v>
      </c>
      <c r="Z3" s="12" t="s">
        <v>32</v>
      </c>
      <c r="AA3" s="12" t="s">
        <v>33</v>
      </c>
      <c r="AB3" s="12" t="s">
        <v>32</v>
      </c>
      <c r="AC3" s="12" t="s">
        <v>32</v>
      </c>
      <c r="AD3" s="12" t="s">
        <v>32</v>
      </c>
      <c r="AE3" s="12" t="s">
        <v>32</v>
      </c>
      <c r="AF3" s="12" t="s">
        <v>32</v>
      </c>
      <c r="AG3" s="12" t="s">
        <v>32</v>
      </c>
      <c r="AH3" s="12" t="s">
        <v>32</v>
      </c>
      <c r="AI3" s="14" t="s">
        <v>32</v>
      </c>
    </row>
    <row r="4" spans="1:153" s="10" customFormat="1" ht="20.25" customHeight="1">
      <c r="A4" s="15" t="s">
        <v>35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90"/>
      <c r="O4" s="90"/>
      <c r="P4" s="90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>
      <c r="A5" s="19" t="s">
        <v>36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90"/>
      <c r="O5" s="90"/>
      <c r="P5" s="90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1"/>
      <c r="O6" s="91"/>
      <c r="P6" s="91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0.95">
      <c r="A7" s="22" t="s">
        <v>38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>
      <c r="A8" s="28" t="s">
        <v>39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>
      <c r="A9" s="32" t="s">
        <v>40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0.95">
      <c r="A10" s="37" t="s">
        <v>41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>
      <c r="A11" s="40" t="s">
        <v>42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>
      <c r="A12" s="43" t="s">
        <v>43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2"/>
      <c r="O13" s="92"/>
      <c r="P13" s="9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>
      <c r="A14" s="19" t="s">
        <v>44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92"/>
      <c r="O14" s="92"/>
      <c r="P14" s="92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>
      <c r="A15" s="19" t="s">
        <v>45</v>
      </c>
      <c r="AI15" s="51"/>
    </row>
    <row r="16" spans="1:153" s="55" customFormat="1">
      <c r="A16" s="52" t="s">
        <v>46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>
      <c r="A17" s="56" t="s">
        <v>47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>
      <c r="A19" s="56" t="s">
        <v>48</v>
      </c>
      <c r="B19" s="57"/>
      <c r="C19" s="57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7"/>
      <c r="T19" s="57"/>
      <c r="U19" s="57"/>
      <c r="V19" s="57">
        <v>57.300000000000004</v>
      </c>
      <c r="W19" s="57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7"/>
      <c r="AE19" s="57"/>
      <c r="AF19" s="57"/>
      <c r="AG19" s="57"/>
      <c r="AH19" s="57"/>
      <c r="AI19" s="5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>
      <c r="A20" s="56" t="s">
        <v>49</v>
      </c>
      <c r="B20" s="57">
        <v>40.550000000000004</v>
      </c>
      <c r="C20" s="57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7"/>
      <c r="AE20" s="57"/>
      <c r="AF20" s="57"/>
      <c r="AG20" s="57"/>
      <c r="AH20" s="57"/>
      <c r="AI20" s="58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7"/>
      <c r="AE21" s="57"/>
      <c r="AF21" s="57"/>
      <c r="AG21" s="57"/>
      <c r="AH21" s="57"/>
      <c r="AI21" s="58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>
      <c r="A22" s="56" t="s">
        <v>51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7"/>
      <c r="AF22" s="57">
        <v>150</v>
      </c>
      <c r="AG22" s="57">
        <v>150</v>
      </c>
      <c r="AH22" s="57"/>
      <c r="AI22" s="58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>
      <c r="A23" s="56" t="s">
        <v>52</v>
      </c>
      <c r="B23" s="57"/>
      <c r="C23" s="57">
        <v>30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7">
        <v>65</v>
      </c>
      <c r="AF23" s="57">
        <v>65</v>
      </c>
      <c r="AG23" s="57">
        <v>65</v>
      </c>
      <c r="AH23" s="57">
        <v>65</v>
      </c>
      <c r="AI23" s="58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>
      <c r="A24" s="56" t="s">
        <v>53</v>
      </c>
      <c r="B24" s="57"/>
      <c r="C24" s="57">
        <v>10.850000000000001</v>
      </c>
      <c r="D24" s="57">
        <v>22.25</v>
      </c>
      <c r="E24" s="57">
        <v>22.25</v>
      </c>
      <c r="F24" s="57">
        <v>22.25</v>
      </c>
      <c r="G24" s="57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7"/>
      <c r="AE24" s="57"/>
      <c r="AF24" s="57"/>
      <c r="AG24" s="57"/>
      <c r="AH24" s="57"/>
      <c r="AI24" s="5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>
      <c r="A26" s="56" t="s">
        <v>55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>
      <c r="A28" s="61" t="s">
        <v>57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94"/>
      <c r="O29" s="94"/>
      <c r="P29" s="9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>
      <c r="A30" s="56" t="s">
        <v>58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94"/>
      <c r="O30" s="94"/>
      <c r="P30" s="94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>
      <c r="A31" s="63" t="s">
        <v>201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94"/>
      <c r="O31" s="94"/>
      <c r="P31" s="94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>
      <c r="A32" s="56" t="s">
        <v>202</v>
      </c>
      <c r="B32" s="57"/>
      <c r="C32" s="57"/>
      <c r="D32" s="57">
        <v>80</v>
      </c>
      <c r="E32" s="57">
        <v>80</v>
      </c>
      <c r="F32" s="57">
        <v>80</v>
      </c>
      <c r="G32" s="57">
        <v>80</v>
      </c>
      <c r="H32" s="57">
        <v>28</v>
      </c>
      <c r="I32" s="57">
        <v>139.5</v>
      </c>
      <c r="J32" s="57">
        <v>84</v>
      </c>
      <c r="K32" s="57">
        <v>84</v>
      </c>
      <c r="L32" s="57"/>
      <c r="M32" s="57">
        <v>84</v>
      </c>
      <c r="N32" s="57"/>
      <c r="O32" s="57"/>
      <c r="P32" s="57"/>
      <c r="Q32" s="57">
        <v>80</v>
      </c>
      <c r="R32" s="57">
        <v>80</v>
      </c>
      <c r="S32" s="57">
        <v>80</v>
      </c>
      <c r="T32" s="57"/>
      <c r="U32" s="57"/>
      <c r="V32" s="57"/>
      <c r="W32" s="57"/>
      <c r="X32" s="57">
        <v>80</v>
      </c>
      <c r="Y32" s="57"/>
      <c r="Z32" s="57">
        <v>80</v>
      </c>
      <c r="AA32" s="57"/>
      <c r="AB32" s="57">
        <v>80</v>
      </c>
      <c r="AC32" s="57">
        <v>87.5</v>
      </c>
      <c r="AD32" s="57">
        <v>146</v>
      </c>
      <c r="AE32" s="57">
        <v>227</v>
      </c>
      <c r="AF32" s="57">
        <v>116</v>
      </c>
      <c r="AG32" s="57">
        <v>116</v>
      </c>
      <c r="AH32" s="57">
        <v>116</v>
      </c>
      <c r="AI32" s="58">
        <v>116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>
      <c r="A33" s="56" t="s">
        <v>203</v>
      </c>
      <c r="B33" s="57"/>
      <c r="C33" s="57"/>
      <c r="D33" s="57">
        <v>32</v>
      </c>
      <c r="E33" s="57">
        <v>32</v>
      </c>
      <c r="F33" s="57">
        <v>32</v>
      </c>
      <c r="G33" s="57">
        <v>32</v>
      </c>
      <c r="H33" s="57">
        <v>32</v>
      </c>
      <c r="I33" s="57">
        <v>33</v>
      </c>
      <c r="J33" s="57">
        <v>33</v>
      </c>
      <c r="K33" s="57">
        <v>33</v>
      </c>
      <c r="L33" s="57">
        <v>34</v>
      </c>
      <c r="M33" s="57">
        <v>33</v>
      </c>
      <c r="N33" s="57">
        <v>32</v>
      </c>
      <c r="O33" s="57">
        <v>32</v>
      </c>
      <c r="P33" s="57">
        <v>32</v>
      </c>
      <c r="Q33" s="57">
        <v>32</v>
      </c>
      <c r="R33" s="57">
        <v>32</v>
      </c>
      <c r="S33" s="57">
        <v>32</v>
      </c>
      <c r="T33" s="57">
        <v>32.5</v>
      </c>
      <c r="U33" s="57">
        <v>32.5</v>
      </c>
      <c r="V33" s="57"/>
      <c r="W33" s="57"/>
      <c r="X33" s="57">
        <v>32</v>
      </c>
      <c r="Y33" s="57">
        <v>32</v>
      </c>
      <c r="Z33" s="57">
        <v>32</v>
      </c>
      <c r="AA33" s="57">
        <v>32</v>
      </c>
      <c r="AB33" s="57">
        <v>32</v>
      </c>
      <c r="AC33" s="57">
        <v>43</v>
      </c>
      <c r="AD33" s="57">
        <v>33</v>
      </c>
      <c r="AE33" s="57">
        <v>32</v>
      </c>
      <c r="AF33" s="57">
        <v>32</v>
      </c>
      <c r="AG33" s="57">
        <v>32</v>
      </c>
      <c r="AH33" s="57">
        <v>32</v>
      </c>
      <c r="AI33" s="58">
        <v>32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>
      <c r="A34" s="56" t="s">
        <v>204</v>
      </c>
      <c r="B34" s="57">
        <v>34</v>
      </c>
      <c r="C34" s="57">
        <v>34</v>
      </c>
      <c r="D34" s="57">
        <v>17</v>
      </c>
      <c r="E34" s="57">
        <v>17</v>
      </c>
      <c r="F34" s="57">
        <v>17</v>
      </c>
      <c r="G34" s="57">
        <v>17</v>
      </c>
      <c r="H34" s="57">
        <v>34</v>
      </c>
      <c r="I34" s="57">
        <v>17</v>
      </c>
      <c r="J34" s="57">
        <v>21</v>
      </c>
      <c r="K34" s="57">
        <v>21</v>
      </c>
      <c r="L34" s="57">
        <v>21</v>
      </c>
      <c r="M34" s="57">
        <v>21</v>
      </c>
      <c r="N34" s="57">
        <v>17</v>
      </c>
      <c r="O34" s="57">
        <v>17</v>
      </c>
      <c r="P34" s="57">
        <v>17</v>
      </c>
      <c r="Q34" s="57">
        <v>17</v>
      </c>
      <c r="R34" s="57">
        <v>17</v>
      </c>
      <c r="S34" s="57">
        <v>17</v>
      </c>
      <c r="T34" s="57">
        <v>17</v>
      </c>
      <c r="U34" s="57">
        <v>17</v>
      </c>
      <c r="V34" s="57">
        <v>17</v>
      </c>
      <c r="W34" s="57">
        <v>17</v>
      </c>
      <c r="X34" s="57">
        <v>17</v>
      </c>
      <c r="Y34" s="57">
        <v>17</v>
      </c>
      <c r="Z34" s="57">
        <v>34</v>
      </c>
      <c r="AA34" s="57">
        <v>34</v>
      </c>
      <c r="AB34" s="57">
        <v>17</v>
      </c>
      <c r="AC34" s="57">
        <v>17</v>
      </c>
      <c r="AD34" s="57"/>
      <c r="AE34" s="57"/>
      <c r="AF34" s="57"/>
      <c r="AG34" s="57"/>
      <c r="AH34" s="57"/>
      <c r="AI34" s="5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>
      <c r="A35" s="56" t="s">
        <v>205</v>
      </c>
      <c r="B35" s="57"/>
      <c r="C35" s="57">
        <v>36</v>
      </c>
      <c r="D35" s="57">
        <v>36</v>
      </c>
      <c r="E35" s="57">
        <v>36</v>
      </c>
      <c r="F35" s="57">
        <v>36</v>
      </c>
      <c r="G35" s="57">
        <v>54</v>
      </c>
      <c r="H35" s="57">
        <v>54</v>
      </c>
      <c r="I35" s="57">
        <v>72</v>
      </c>
      <c r="J35" s="57">
        <v>18</v>
      </c>
      <c r="K35" s="57">
        <v>18</v>
      </c>
      <c r="L35" s="57">
        <v>36</v>
      </c>
      <c r="M35" s="57">
        <v>18</v>
      </c>
      <c r="N35" s="57">
        <v>18</v>
      </c>
      <c r="O35" s="57">
        <v>36</v>
      </c>
      <c r="P35" s="57">
        <v>36</v>
      </c>
      <c r="Q35" s="57">
        <v>36</v>
      </c>
      <c r="R35" s="57">
        <v>54</v>
      </c>
      <c r="S35" s="57">
        <v>18</v>
      </c>
      <c r="T35" s="57">
        <v>36</v>
      </c>
      <c r="U35" s="57">
        <v>36</v>
      </c>
      <c r="V35" s="57"/>
      <c r="W35" s="57"/>
      <c r="X35" s="57">
        <v>54</v>
      </c>
      <c r="Y35" s="57">
        <v>54</v>
      </c>
      <c r="Z35" s="57">
        <v>54</v>
      </c>
      <c r="AA35" s="57">
        <v>54</v>
      </c>
      <c r="AB35" s="57">
        <v>36</v>
      </c>
      <c r="AC35" s="57">
        <v>90</v>
      </c>
      <c r="AD35" s="57"/>
      <c r="AE35" s="57"/>
      <c r="AF35" s="57"/>
      <c r="AG35" s="57"/>
      <c r="AH35" s="57"/>
      <c r="AI35" s="5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>
      <c r="A36" s="56" t="s">
        <v>206</v>
      </c>
      <c r="B36" s="57">
        <v>158.81</v>
      </c>
      <c r="C36" s="57">
        <v>283.76823529411763</v>
      </c>
      <c r="D36" s="57">
        <v>65</v>
      </c>
      <c r="E36" s="57">
        <v>65</v>
      </c>
      <c r="F36" s="57">
        <v>65</v>
      </c>
      <c r="G36" s="57">
        <v>68.000000000000014</v>
      </c>
      <c r="H36" s="57">
        <v>68</v>
      </c>
      <c r="I36" s="57">
        <v>142.00000000000003</v>
      </c>
      <c r="J36" s="57">
        <v>65</v>
      </c>
      <c r="K36" s="57">
        <v>65</v>
      </c>
      <c r="L36" s="57">
        <v>65</v>
      </c>
      <c r="M36" s="57">
        <v>130</v>
      </c>
      <c r="N36" s="57">
        <v>336.20000000000005</v>
      </c>
      <c r="O36" s="57">
        <v>178.10000000000002</v>
      </c>
      <c r="P36" s="57">
        <v>124.10000000000001</v>
      </c>
      <c r="Q36" s="57">
        <v>65</v>
      </c>
      <c r="R36" s="57">
        <v>65</v>
      </c>
      <c r="S36" s="57">
        <v>64.000000000000014</v>
      </c>
      <c r="T36" s="57">
        <v>64.000000000000014</v>
      </c>
      <c r="U36" s="57">
        <v>64.000000000000014</v>
      </c>
      <c r="V36" s="57">
        <v>174.64000000000004</v>
      </c>
      <c r="W36" s="57">
        <v>174.64000000000004</v>
      </c>
      <c r="X36" s="57">
        <v>65</v>
      </c>
      <c r="Y36" s="57">
        <v>65</v>
      </c>
      <c r="Z36" s="57">
        <v>65</v>
      </c>
      <c r="AA36" s="57">
        <v>65</v>
      </c>
      <c r="AB36" s="57">
        <v>65</v>
      </c>
      <c r="AC36" s="57">
        <v>75</v>
      </c>
      <c r="AD36" s="57">
        <v>64.994503149766302</v>
      </c>
      <c r="AE36" s="57">
        <v>63.977269758327893</v>
      </c>
      <c r="AF36" s="57">
        <v>65.011484868277819</v>
      </c>
      <c r="AG36" s="57">
        <v>67.211484868277822</v>
      </c>
      <c r="AH36" s="57">
        <v>65.011713477030256</v>
      </c>
      <c r="AI36" s="58">
        <v>65.011713477030256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>
      <c r="A37" s="56" t="s">
        <v>69</v>
      </c>
      <c r="B37" s="57">
        <v>67.45</v>
      </c>
      <c r="C37" s="57">
        <v>102.15</v>
      </c>
      <c r="D37" s="57">
        <v>16.75</v>
      </c>
      <c r="E37" s="57">
        <v>16.75</v>
      </c>
      <c r="F37" s="57">
        <v>30.650000000000002</v>
      </c>
      <c r="G37" s="57">
        <v>11.3</v>
      </c>
      <c r="H37" s="57">
        <v>16.5</v>
      </c>
      <c r="I37" s="57">
        <v>12.350000000000001</v>
      </c>
      <c r="J37" s="57">
        <v>53.95</v>
      </c>
      <c r="K37" s="57">
        <v>53.95</v>
      </c>
      <c r="L37" s="57">
        <v>53.95</v>
      </c>
      <c r="M37" s="57"/>
      <c r="N37" s="57"/>
      <c r="O37" s="57"/>
      <c r="P37" s="57"/>
      <c r="Q37" s="57">
        <v>6.4</v>
      </c>
      <c r="R37" s="57">
        <v>14.450000000000001</v>
      </c>
      <c r="S37" s="57">
        <v>15.55</v>
      </c>
      <c r="T37" s="57">
        <v>15.55</v>
      </c>
      <c r="U37" s="57">
        <v>15.55</v>
      </c>
      <c r="V37" s="57">
        <v>81.375</v>
      </c>
      <c r="W37" s="57">
        <v>81.375</v>
      </c>
      <c r="X37" s="57">
        <v>28.75</v>
      </c>
      <c r="Y37" s="57">
        <v>28.75</v>
      </c>
      <c r="Z37" s="57">
        <v>26.650000000000002</v>
      </c>
      <c r="AA37" s="57">
        <v>26.650000000000002</v>
      </c>
      <c r="AB37" s="57">
        <v>16.75</v>
      </c>
      <c r="AC37" s="57">
        <v>12.700000000000001</v>
      </c>
      <c r="AD37" s="57">
        <v>36.050000000000004</v>
      </c>
      <c r="AE37" s="57">
        <v>10.8</v>
      </c>
      <c r="AF37" s="57">
        <v>18.25</v>
      </c>
      <c r="AG37" s="57">
        <v>16.05</v>
      </c>
      <c r="AH37" s="57">
        <v>13.4</v>
      </c>
      <c r="AI37" s="58">
        <v>11.05</v>
      </c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>
      <c r="A38" s="95" t="s">
        <v>207</v>
      </c>
      <c r="B38" s="96">
        <f>SUM(B32:B37)</f>
        <v>260.26</v>
      </c>
      <c r="C38" s="96">
        <f t="shared" ref="C38:AI38" si="2">SUM(C32:C37)</f>
        <v>455.91823529411761</v>
      </c>
      <c r="D38" s="96">
        <f t="shared" si="2"/>
        <v>246.75</v>
      </c>
      <c r="E38" s="96">
        <f t="shared" si="2"/>
        <v>246.75</v>
      </c>
      <c r="F38" s="96">
        <f t="shared" si="2"/>
        <v>260.64999999999998</v>
      </c>
      <c r="G38" s="96">
        <f t="shared" si="2"/>
        <v>262.3</v>
      </c>
      <c r="H38" s="96">
        <f t="shared" si="2"/>
        <v>232.5</v>
      </c>
      <c r="I38" s="96">
        <f t="shared" si="2"/>
        <v>415.85</v>
      </c>
      <c r="J38" s="96">
        <f t="shared" si="2"/>
        <v>274.95</v>
      </c>
      <c r="K38" s="96">
        <f t="shared" si="2"/>
        <v>274.95</v>
      </c>
      <c r="L38" s="96">
        <f t="shared" si="2"/>
        <v>209.95</v>
      </c>
      <c r="M38" s="96">
        <f t="shared" si="2"/>
        <v>286</v>
      </c>
      <c r="N38" s="96">
        <f t="shared" si="2"/>
        <v>403.20000000000005</v>
      </c>
      <c r="O38" s="96">
        <f t="shared" si="2"/>
        <v>263.10000000000002</v>
      </c>
      <c r="P38" s="96">
        <f t="shared" si="2"/>
        <v>209.10000000000002</v>
      </c>
      <c r="Q38" s="96">
        <f t="shared" si="2"/>
        <v>236.4</v>
      </c>
      <c r="R38" s="96">
        <f t="shared" si="2"/>
        <v>262.45</v>
      </c>
      <c r="S38" s="96">
        <f t="shared" si="2"/>
        <v>226.55</v>
      </c>
      <c r="T38" s="96">
        <f t="shared" si="2"/>
        <v>165.05</v>
      </c>
      <c r="U38" s="96">
        <f t="shared" si="2"/>
        <v>165.05</v>
      </c>
      <c r="V38" s="96">
        <f t="shared" si="2"/>
        <v>273.01500000000004</v>
      </c>
      <c r="W38" s="96">
        <f t="shared" si="2"/>
        <v>273.01500000000004</v>
      </c>
      <c r="X38" s="96">
        <f t="shared" si="2"/>
        <v>276.75</v>
      </c>
      <c r="Y38" s="96">
        <f t="shared" si="2"/>
        <v>196.75</v>
      </c>
      <c r="Z38" s="96">
        <f t="shared" si="2"/>
        <v>291.64999999999998</v>
      </c>
      <c r="AA38" s="96">
        <f t="shared" si="2"/>
        <v>211.65</v>
      </c>
      <c r="AB38" s="96">
        <f t="shared" si="2"/>
        <v>246.75</v>
      </c>
      <c r="AC38" s="96">
        <f t="shared" si="2"/>
        <v>325.2</v>
      </c>
      <c r="AD38" s="96">
        <f t="shared" si="2"/>
        <v>280.04450314976629</v>
      </c>
      <c r="AE38" s="96">
        <f t="shared" si="2"/>
        <v>333.77726975832792</v>
      </c>
      <c r="AF38" s="96">
        <f t="shared" si="2"/>
        <v>231.26148486827782</v>
      </c>
      <c r="AG38" s="96">
        <f t="shared" si="2"/>
        <v>231.26148486827782</v>
      </c>
      <c r="AH38" s="96">
        <f t="shared" si="2"/>
        <v>226.41171347703025</v>
      </c>
      <c r="AI38" s="96">
        <f t="shared" si="2"/>
        <v>224.06171347703025</v>
      </c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>
      <c r="A39" s="56" t="s">
        <v>61</v>
      </c>
      <c r="B39" s="57"/>
      <c r="C39" s="57"/>
      <c r="D39" s="57">
        <v>2.15</v>
      </c>
      <c r="E39" s="57">
        <v>2.15</v>
      </c>
      <c r="F39" s="57">
        <v>3.9000000000000004</v>
      </c>
      <c r="G39" s="57">
        <v>4.3</v>
      </c>
      <c r="H39" s="57">
        <v>6.3000000000000007</v>
      </c>
      <c r="I39" s="57">
        <v>6.2</v>
      </c>
      <c r="J39" s="57">
        <v>2.35</v>
      </c>
      <c r="K39" s="57">
        <v>2.35</v>
      </c>
      <c r="L39" s="57">
        <v>2.35</v>
      </c>
      <c r="M39" s="57"/>
      <c r="N39" s="57"/>
      <c r="O39" s="57"/>
      <c r="P39" s="57"/>
      <c r="Q39" s="57"/>
      <c r="R39" s="57">
        <v>2.0500000000000003</v>
      </c>
      <c r="S39" s="57">
        <v>2.3000000000000003</v>
      </c>
      <c r="T39" s="57">
        <v>2.3000000000000003</v>
      </c>
      <c r="U39" s="57">
        <v>2.3000000000000003</v>
      </c>
      <c r="V39" s="57"/>
      <c r="W39" s="57"/>
      <c r="X39" s="57">
        <v>2.4500000000000002</v>
      </c>
      <c r="Y39" s="57">
        <v>2.4500000000000002</v>
      </c>
      <c r="Z39" s="57">
        <v>2.25</v>
      </c>
      <c r="AA39" s="57">
        <v>2.25</v>
      </c>
      <c r="AB39" s="57">
        <v>1.4000000000000001</v>
      </c>
      <c r="AC39" s="57">
        <v>6.3500000000000005</v>
      </c>
      <c r="AD39" s="57">
        <v>1.55</v>
      </c>
      <c r="AE39" s="57">
        <v>1.6</v>
      </c>
      <c r="AF39" s="57">
        <v>1.55</v>
      </c>
      <c r="AG39" s="57"/>
      <c r="AH39" s="57">
        <v>1.7000000000000002</v>
      </c>
      <c r="AI39" s="58">
        <v>1.6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>
      <c r="A40" s="56" t="s">
        <v>62</v>
      </c>
      <c r="B40" s="57">
        <v>20.100000000000001</v>
      </c>
      <c r="C40" s="57">
        <v>40.400000000000006</v>
      </c>
      <c r="D40" s="57">
        <v>6.4</v>
      </c>
      <c r="E40" s="57">
        <v>6.4</v>
      </c>
      <c r="F40" s="57">
        <v>6.4</v>
      </c>
      <c r="G40" s="57">
        <v>21.8</v>
      </c>
      <c r="H40" s="57">
        <v>21.8</v>
      </c>
      <c r="I40" s="57">
        <v>34.5</v>
      </c>
      <c r="J40" s="57">
        <v>11</v>
      </c>
      <c r="K40" s="57">
        <v>11</v>
      </c>
      <c r="L40" s="57">
        <v>11</v>
      </c>
      <c r="M40" s="57">
        <v>11</v>
      </c>
      <c r="N40" s="57">
        <v>5.15</v>
      </c>
      <c r="O40" s="57"/>
      <c r="P40" s="57">
        <v>7.4</v>
      </c>
      <c r="Q40" s="57">
        <v>17.100000000000001</v>
      </c>
      <c r="R40" s="57">
        <v>6.4</v>
      </c>
      <c r="S40" s="57">
        <v>9.7000000000000011</v>
      </c>
      <c r="T40" s="57">
        <v>9.7000000000000011</v>
      </c>
      <c r="U40" s="57">
        <v>9.7000000000000011</v>
      </c>
      <c r="V40" s="57"/>
      <c r="W40" s="57"/>
      <c r="X40" s="57">
        <v>6.8500000000000005</v>
      </c>
      <c r="Y40" s="57">
        <v>6.8500000000000005</v>
      </c>
      <c r="Z40" s="57">
        <v>8</v>
      </c>
      <c r="AA40" s="57">
        <v>8</v>
      </c>
      <c r="AB40" s="57">
        <v>12.3</v>
      </c>
      <c r="AC40" s="57">
        <v>20.05</v>
      </c>
      <c r="AD40" s="57">
        <v>35.700000000000003</v>
      </c>
      <c r="AE40" s="57">
        <v>53.400000000000006</v>
      </c>
      <c r="AF40" s="57">
        <v>27.950000000000003</v>
      </c>
      <c r="AG40" s="57">
        <v>17.400000000000002</v>
      </c>
      <c r="AH40" s="57">
        <v>6.4</v>
      </c>
      <c r="AI40" s="58">
        <v>6.4</v>
      </c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>
      <c r="A41" s="56" t="s">
        <v>63</v>
      </c>
      <c r="B41" s="57"/>
      <c r="C41" s="57"/>
      <c r="D41" s="57">
        <v>13.100000000000001</v>
      </c>
      <c r="E41" s="57">
        <v>13.100000000000001</v>
      </c>
      <c r="F41" s="57">
        <v>23.950000000000003</v>
      </c>
      <c r="G41" s="57">
        <v>12</v>
      </c>
      <c r="H41" s="57">
        <v>17.55</v>
      </c>
      <c r="I41" s="57">
        <v>1</v>
      </c>
      <c r="J41" s="57">
        <v>8.8000000000000007</v>
      </c>
      <c r="K41" s="57">
        <v>8.8000000000000007</v>
      </c>
      <c r="L41" s="57">
        <v>8.8000000000000007</v>
      </c>
      <c r="M41" s="57"/>
      <c r="N41" s="57"/>
      <c r="O41" s="57"/>
      <c r="P41" s="57"/>
      <c r="Q41" s="57"/>
      <c r="R41" s="57">
        <v>11.55</v>
      </c>
      <c r="S41" s="57">
        <v>3.85</v>
      </c>
      <c r="T41" s="57">
        <v>3.85</v>
      </c>
      <c r="U41" s="57">
        <v>3.85</v>
      </c>
      <c r="V41" s="57"/>
      <c r="W41" s="57"/>
      <c r="X41" s="57">
        <v>4.9000000000000004</v>
      </c>
      <c r="Y41" s="57">
        <v>4.9000000000000004</v>
      </c>
      <c r="Z41" s="57">
        <v>4.55</v>
      </c>
      <c r="AA41" s="57">
        <v>4.55</v>
      </c>
      <c r="AB41" s="57">
        <v>5.65</v>
      </c>
      <c r="AC41" s="57">
        <v>1.55</v>
      </c>
      <c r="AD41" s="57">
        <v>5.8500000000000005</v>
      </c>
      <c r="AE41" s="57">
        <v>2.6500000000000004</v>
      </c>
      <c r="AF41" s="57">
        <v>3.1</v>
      </c>
      <c r="AG41" s="57"/>
      <c r="AH41" s="57">
        <v>10.5</v>
      </c>
      <c r="AI41" s="58">
        <v>8.85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>
      <c r="A42" s="56" t="s">
        <v>67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>
        <v>3.35</v>
      </c>
      <c r="AE42" s="57">
        <v>3.35</v>
      </c>
      <c r="AF42" s="57">
        <v>3.35</v>
      </c>
      <c r="AG42" s="57">
        <v>3.35</v>
      </c>
      <c r="AH42" s="57">
        <v>3.35</v>
      </c>
      <c r="AI42" s="58">
        <v>3.35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>
      <c r="A43" s="56" t="s">
        <v>68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>
      <c r="A44" s="56" t="s">
        <v>70</v>
      </c>
      <c r="B44" s="57">
        <v>107.95</v>
      </c>
      <c r="C44" s="57">
        <v>99.25</v>
      </c>
      <c r="D44" s="57"/>
      <c r="E44" s="57"/>
      <c r="F44" s="57"/>
      <c r="G44" s="57"/>
      <c r="H44" s="57"/>
      <c r="I44" s="57"/>
      <c r="J44" s="57">
        <v>51.5</v>
      </c>
      <c r="K44" s="57">
        <v>51.5</v>
      </c>
      <c r="L44" s="57">
        <v>51.5</v>
      </c>
      <c r="M44" s="57">
        <v>409.20000000000005</v>
      </c>
      <c r="N44" s="57">
        <v>315.60000000000002</v>
      </c>
      <c r="O44" s="57">
        <v>100</v>
      </c>
      <c r="P44" s="57">
        <v>61.75</v>
      </c>
      <c r="Q44" s="57"/>
      <c r="R44" s="57"/>
      <c r="S44" s="57">
        <v>14.850000000000001</v>
      </c>
      <c r="T44" s="57">
        <v>14.850000000000001</v>
      </c>
      <c r="U44" s="57">
        <v>14.850000000000001</v>
      </c>
      <c r="V44" s="57">
        <v>37.200000000000003</v>
      </c>
      <c r="W44" s="57">
        <v>37.200000000000003</v>
      </c>
      <c r="X44" s="57"/>
      <c r="Y44" s="57"/>
      <c r="Z44" s="57"/>
      <c r="AA44" s="57"/>
      <c r="AB44" s="57"/>
      <c r="AC44" s="57"/>
      <c r="AD44" s="57">
        <v>9</v>
      </c>
      <c r="AE44" s="57">
        <v>9</v>
      </c>
      <c r="AF44" s="57">
        <v>9</v>
      </c>
      <c r="AG44" s="57">
        <v>9</v>
      </c>
      <c r="AH44" s="57">
        <v>9</v>
      </c>
      <c r="AI44" s="58">
        <v>9</v>
      </c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>
      <c r="A45" s="56" t="s">
        <v>71</v>
      </c>
      <c r="B45" s="57"/>
      <c r="C45" s="57">
        <v>99.25</v>
      </c>
      <c r="D45" s="57"/>
      <c r="E45" s="57"/>
      <c r="F45" s="57"/>
      <c r="G45" s="57"/>
      <c r="H45" s="57"/>
      <c r="I45" s="57"/>
      <c r="J45" s="57">
        <v>102.2</v>
      </c>
      <c r="K45" s="57">
        <v>102.2</v>
      </c>
      <c r="L45" s="57">
        <v>102.2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>
        <v>68.3</v>
      </c>
      <c r="AE45" s="57"/>
      <c r="AF45" s="57"/>
      <c r="AG45" s="57"/>
      <c r="AH45" s="57"/>
      <c r="AI45" s="5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>
      <c r="A46" s="56" t="s">
        <v>72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>
      <c r="A47" s="56" t="s">
        <v>74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>
      <c r="A48" s="56" t="s">
        <v>75</v>
      </c>
      <c r="B48" s="57">
        <v>14.200000000000001</v>
      </c>
      <c r="C48" s="57">
        <v>22.05</v>
      </c>
      <c r="D48" s="57">
        <v>13.3</v>
      </c>
      <c r="E48" s="57">
        <v>12.700000000000001</v>
      </c>
      <c r="F48" s="57">
        <v>15.8</v>
      </c>
      <c r="G48" s="57">
        <v>14.8</v>
      </c>
      <c r="H48" s="57">
        <v>17.45</v>
      </c>
      <c r="I48" s="57">
        <v>19.05</v>
      </c>
      <c r="J48" s="57">
        <v>21</v>
      </c>
      <c r="K48" s="57">
        <v>20.400000000000002</v>
      </c>
      <c r="L48" s="57">
        <v>20.55</v>
      </c>
      <c r="M48" s="57">
        <v>32.6</v>
      </c>
      <c r="N48" s="57">
        <v>30</v>
      </c>
      <c r="O48" s="57">
        <v>17.7</v>
      </c>
      <c r="P48" s="57">
        <v>12.5</v>
      </c>
      <c r="Q48" s="57">
        <v>8.65</v>
      </c>
      <c r="R48" s="57">
        <v>7.6000000000000005</v>
      </c>
      <c r="S48" s="57">
        <v>10.950000000000001</v>
      </c>
      <c r="T48" s="57">
        <v>10.950000000000001</v>
      </c>
      <c r="U48" s="57">
        <v>10.050000000000001</v>
      </c>
      <c r="V48" s="57">
        <v>9.0500000000000007</v>
      </c>
      <c r="W48" s="57">
        <v>8.8000000000000007</v>
      </c>
      <c r="X48" s="57">
        <v>24.450000000000003</v>
      </c>
      <c r="Y48" s="57">
        <v>23.1</v>
      </c>
      <c r="Z48" s="57">
        <v>25.6</v>
      </c>
      <c r="AA48" s="57">
        <v>24.25</v>
      </c>
      <c r="AB48" s="57">
        <v>11.350000000000001</v>
      </c>
      <c r="AC48" s="57">
        <v>17.45</v>
      </c>
      <c r="AD48" s="57">
        <v>17.850000000000001</v>
      </c>
      <c r="AE48" s="57">
        <v>11.75</v>
      </c>
      <c r="AF48" s="57">
        <v>23.650000000000002</v>
      </c>
      <c r="AG48" s="57">
        <v>24.1</v>
      </c>
      <c r="AH48" s="57">
        <v>16.45</v>
      </c>
      <c r="AI48" s="58">
        <v>16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>
      <c r="A49" s="56" t="s">
        <v>76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>
      <c r="A50" s="63" t="s">
        <v>77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>
      <c r="A51" s="56" t="s">
        <v>78</v>
      </c>
      <c r="B51" s="57"/>
      <c r="C51" s="57"/>
      <c r="D51" s="57">
        <v>10.5</v>
      </c>
      <c r="E51" s="57">
        <v>10.5</v>
      </c>
      <c r="F51" s="57">
        <v>11.850000000000001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15.100000000000001</v>
      </c>
      <c r="R51" s="57">
        <v>15.100000000000001</v>
      </c>
      <c r="S51" s="57"/>
      <c r="T51" s="57"/>
      <c r="U51" s="57"/>
      <c r="V51" s="57"/>
      <c r="W51" s="57"/>
      <c r="X51" s="57">
        <v>8.75</v>
      </c>
      <c r="Y51" s="57">
        <v>8.75</v>
      </c>
      <c r="Z51" s="57">
        <v>8.75</v>
      </c>
      <c r="AA51" s="57">
        <v>8.75</v>
      </c>
      <c r="AB51" s="57">
        <v>7.75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ht="16.5">
      <c r="A52" s="56" t="s">
        <v>50</v>
      </c>
      <c r="B52" s="57"/>
      <c r="C52" s="57"/>
      <c r="D52" s="57">
        <v>44.75</v>
      </c>
      <c r="E52" s="57">
        <v>44.75</v>
      </c>
      <c r="F52" s="57">
        <v>50.6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>
        <v>49.75</v>
      </c>
      <c r="R52" s="57">
        <v>49.75</v>
      </c>
      <c r="S52" s="57"/>
      <c r="T52" s="57"/>
      <c r="U52" s="57"/>
      <c r="V52" s="57"/>
      <c r="W52" s="57"/>
      <c r="X52" s="57">
        <v>34.25</v>
      </c>
      <c r="Y52" s="57">
        <v>34.25</v>
      </c>
      <c r="Z52" s="57">
        <v>34.25</v>
      </c>
      <c r="AA52" s="57">
        <v>34.25</v>
      </c>
      <c r="AB52" s="57">
        <v>30.400000000000002</v>
      </c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>
      <c r="A53" s="64" t="s">
        <v>208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>
      <c r="A54" s="65" t="s">
        <v>209</v>
      </c>
      <c r="B54" s="57"/>
      <c r="C54" s="57"/>
      <c r="D54" s="57">
        <v>50</v>
      </c>
      <c r="E54" s="57">
        <v>50</v>
      </c>
      <c r="F54" s="57">
        <v>50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50</v>
      </c>
      <c r="R54" s="57">
        <v>50</v>
      </c>
      <c r="S54" s="57"/>
      <c r="T54" s="57"/>
      <c r="U54" s="57"/>
      <c r="V54" s="57"/>
      <c r="W54" s="57"/>
      <c r="X54" s="57">
        <v>50</v>
      </c>
      <c r="Y54" s="57">
        <v>50</v>
      </c>
      <c r="Z54" s="57">
        <v>50</v>
      </c>
      <c r="AA54" s="57">
        <v>50</v>
      </c>
      <c r="AB54" s="57">
        <v>50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>
      <c r="A55" s="65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>
      <c r="A56" s="64" t="s">
        <v>84</v>
      </c>
      <c r="B56" s="57">
        <v>5.45</v>
      </c>
      <c r="C56" s="57">
        <v>22.950000000000003</v>
      </c>
      <c r="D56" s="57">
        <v>9.6000000000000014</v>
      </c>
      <c r="E56" s="57">
        <v>9.6000000000000014</v>
      </c>
      <c r="F56" s="57">
        <v>10.8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11.200000000000001</v>
      </c>
      <c r="R56" s="57">
        <v>11.200000000000001</v>
      </c>
      <c r="S56" s="57"/>
      <c r="T56" s="57"/>
      <c r="U56" s="57"/>
      <c r="V56" s="57"/>
      <c r="W56" s="57"/>
      <c r="X56" s="57">
        <v>12.200000000000001</v>
      </c>
      <c r="Y56" s="57">
        <v>12.200000000000001</v>
      </c>
      <c r="Z56" s="57">
        <v>12.200000000000001</v>
      </c>
      <c r="AA56" s="57">
        <v>12.200000000000001</v>
      </c>
      <c r="AB56" s="57">
        <v>10.850000000000001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</row>
    <row r="58" spans="1:153" s="46" customFormat="1">
      <c r="A58" s="69" t="s">
        <v>86</v>
      </c>
      <c r="B58" s="70">
        <f>SUM(B39:B56,B38,B30,B28)</f>
        <v>535.21</v>
      </c>
      <c r="C58" s="70">
        <f t="shared" ref="C58:AI58" si="3">SUM(C39:C56,C38,C30,C28)</f>
        <v>984.46823529411768</v>
      </c>
      <c r="D58" s="70">
        <f t="shared" si="3"/>
        <v>616.34999999999991</v>
      </c>
      <c r="E58" s="70">
        <f t="shared" si="3"/>
        <v>593.20000000000005</v>
      </c>
      <c r="F58" s="70">
        <f t="shared" si="3"/>
        <v>719.2</v>
      </c>
      <c r="G58" s="70">
        <f t="shared" si="3"/>
        <v>651.6</v>
      </c>
      <c r="H58" s="70">
        <f t="shared" si="3"/>
        <v>716.05000000000007</v>
      </c>
      <c r="I58" s="70">
        <f t="shared" si="3"/>
        <v>909.35</v>
      </c>
      <c r="J58" s="70">
        <f t="shared" si="3"/>
        <v>875</v>
      </c>
      <c r="K58" s="70">
        <f t="shared" si="3"/>
        <v>852.40000000000009</v>
      </c>
      <c r="L58" s="70">
        <f t="shared" si="3"/>
        <v>820.95</v>
      </c>
      <c r="M58" s="70">
        <f t="shared" si="3"/>
        <v>1289.4000000000001</v>
      </c>
      <c r="N58" s="70">
        <f t="shared" si="3"/>
        <v>1146.075</v>
      </c>
      <c r="O58" s="70">
        <f t="shared" si="3"/>
        <v>674.2</v>
      </c>
      <c r="P58" s="70">
        <f t="shared" si="3"/>
        <v>485.25</v>
      </c>
      <c r="Q58" s="70">
        <f t="shared" si="3"/>
        <v>545.15</v>
      </c>
      <c r="R58" s="70">
        <f t="shared" si="3"/>
        <v>616.44999999999993</v>
      </c>
      <c r="S58" s="70">
        <f t="shared" si="3"/>
        <v>505.25000000000006</v>
      </c>
      <c r="T58" s="70">
        <f t="shared" si="3"/>
        <v>455.30000000000007</v>
      </c>
      <c r="U58" s="70">
        <f t="shared" si="3"/>
        <v>421.85</v>
      </c>
      <c r="V58" s="70">
        <f t="shared" si="3"/>
        <v>376.56500000000005</v>
      </c>
      <c r="W58" s="70">
        <f t="shared" si="3"/>
        <v>376.31500000000005</v>
      </c>
      <c r="X58" s="70">
        <f t="shared" si="3"/>
        <v>762.65000000000009</v>
      </c>
      <c r="Y58" s="70">
        <f t="shared" si="3"/>
        <v>681.30000000000007</v>
      </c>
      <c r="Z58" s="70">
        <f t="shared" si="3"/>
        <v>789.95</v>
      </c>
      <c r="AA58" s="70">
        <f t="shared" si="3"/>
        <v>708.6</v>
      </c>
      <c r="AB58" s="70">
        <f t="shared" si="3"/>
        <v>620.05000000000007</v>
      </c>
      <c r="AC58" s="70">
        <f t="shared" si="3"/>
        <v>758.5</v>
      </c>
      <c r="AD58" s="70">
        <f t="shared" si="3"/>
        <v>794.04450314976623</v>
      </c>
      <c r="AE58" s="70">
        <f t="shared" si="3"/>
        <v>617.07726975832793</v>
      </c>
      <c r="AF58" s="70">
        <f t="shared" si="3"/>
        <v>653.41148486827785</v>
      </c>
      <c r="AG58" s="70">
        <f t="shared" si="3"/>
        <v>665.21148486827792</v>
      </c>
      <c r="AH58" s="70">
        <f t="shared" si="3"/>
        <v>491.31171347703025</v>
      </c>
      <c r="AI58" s="70">
        <f t="shared" si="3"/>
        <v>480.66171347703028</v>
      </c>
    </row>
    <row r="59" spans="1:153" s="46" customFormat="1" ht="31.5" customHeight="1">
      <c r="A59" s="72" t="s">
        <v>87</v>
      </c>
      <c r="B59" s="73">
        <f t="shared" ref="B59:AI59" si="4">B12-B58</f>
        <v>77.289999999999964</v>
      </c>
      <c r="C59" s="73">
        <f t="shared" si="4"/>
        <v>255.84426470588232</v>
      </c>
      <c r="D59" s="73">
        <f t="shared" si="4"/>
        <v>149.88487916394524</v>
      </c>
      <c r="E59" s="73">
        <f t="shared" si="4"/>
        <v>243.03487916394511</v>
      </c>
      <c r="F59" s="73">
        <f t="shared" si="4"/>
        <v>418.13463618549963</v>
      </c>
      <c r="G59" s="73">
        <f t="shared" si="4"/>
        <v>-8.6464852607709872</v>
      </c>
      <c r="H59" s="73">
        <f t="shared" si="4"/>
        <v>221.44999999999993</v>
      </c>
      <c r="I59" s="73">
        <f t="shared" si="4"/>
        <v>799.09</v>
      </c>
      <c r="J59" s="73">
        <f t="shared" si="4"/>
        <v>215.45000000000005</v>
      </c>
      <c r="K59" s="73">
        <f t="shared" si="4"/>
        <v>238.04999999999995</v>
      </c>
      <c r="L59" s="73">
        <f t="shared" si="4"/>
        <v>269.5</v>
      </c>
      <c r="M59" s="73">
        <f t="shared" si="4"/>
        <v>-62.861839999999802</v>
      </c>
      <c r="N59" s="73">
        <f t="shared" si="4"/>
        <v>-1146.075</v>
      </c>
      <c r="O59" s="73">
        <f t="shared" si="4"/>
        <v>-674.2</v>
      </c>
      <c r="P59" s="73">
        <f t="shared" si="4"/>
        <v>-485.25</v>
      </c>
      <c r="Q59" s="73">
        <f t="shared" si="4"/>
        <v>262.38493333333338</v>
      </c>
      <c r="R59" s="73">
        <f t="shared" si="4"/>
        <v>216.5647496992691</v>
      </c>
      <c r="S59" s="73">
        <f t="shared" si="4"/>
        <v>201.94999999999987</v>
      </c>
      <c r="T59" s="73">
        <f t="shared" si="4"/>
        <v>251.89999999999986</v>
      </c>
      <c r="U59" s="73">
        <f t="shared" si="4"/>
        <v>285.34999999999991</v>
      </c>
      <c r="V59" s="73">
        <f t="shared" si="4"/>
        <v>343.43499999999995</v>
      </c>
      <c r="W59" s="73">
        <f t="shared" si="4"/>
        <v>343.68499999999995</v>
      </c>
      <c r="X59" s="73">
        <f t="shared" si="4"/>
        <v>386.14999999999986</v>
      </c>
      <c r="Y59" s="73">
        <f t="shared" si="4"/>
        <v>467.49999999999989</v>
      </c>
      <c r="Z59" s="73">
        <f t="shared" si="4"/>
        <v>372.5</v>
      </c>
      <c r="AA59" s="73">
        <f t="shared" si="4"/>
        <v>453.85</v>
      </c>
      <c r="AB59" s="73">
        <f t="shared" si="4"/>
        <v>221.55000000000007</v>
      </c>
      <c r="AC59" s="73">
        <f t="shared" si="4"/>
        <v>374.24749999999995</v>
      </c>
      <c r="AD59" s="73">
        <f t="shared" si="4"/>
        <v>560.45549685023377</v>
      </c>
      <c r="AE59" s="73">
        <f t="shared" si="4"/>
        <v>462.92273024167207</v>
      </c>
      <c r="AF59" s="73">
        <f t="shared" si="4"/>
        <v>17.588515131722147</v>
      </c>
      <c r="AG59" s="73">
        <f t="shared" si="4"/>
        <v>187.13351513172211</v>
      </c>
      <c r="AH59" s="73">
        <f t="shared" si="4"/>
        <v>100.02292619203149</v>
      </c>
      <c r="AI59" s="74">
        <f t="shared" si="4"/>
        <v>-80.920804806723993</v>
      </c>
    </row>
    <row r="60" spans="1:153" s="4" customFormat="1">
      <c r="A60" s="1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7"/>
      <c r="O60" s="97"/>
      <c r="P60" s="97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1"/>
    </row>
    <row r="61" spans="1:153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7"/>
    </row>
    <row r="62" spans="1:153">
      <c r="A62" s="19" t="s">
        <v>88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7"/>
    </row>
    <row r="63" spans="1:153" s="55" customFormat="1">
      <c r="A63" s="52" t="s">
        <v>92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</row>
    <row r="64" spans="1:153" s="36" customFormat="1">
      <c r="A64" s="56" t="s">
        <v>93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8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</row>
    <row r="65" spans="1:153" s="36" customFormat="1">
      <c r="A65" s="56" t="s">
        <v>94</v>
      </c>
      <c r="B65" s="57">
        <v>52.35</v>
      </c>
      <c r="C65" s="57">
        <v>0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v>57.150000000000006</v>
      </c>
      <c r="W65" s="57">
        <v>47.7</v>
      </c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8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</row>
    <row r="66" spans="1:153" s="46" customFormat="1">
      <c r="A66" s="69" t="s">
        <v>95</v>
      </c>
      <c r="B66" s="70">
        <f t="shared" ref="B66:M66" si="5">SUM(B63:B65)</f>
        <v>52.35</v>
      </c>
      <c r="C66" s="70">
        <f t="shared" si="5"/>
        <v>0</v>
      </c>
      <c r="D66" s="70">
        <f t="shared" si="5"/>
        <v>0</v>
      </c>
      <c r="E66" s="70">
        <f t="shared" si="5"/>
        <v>0</v>
      </c>
      <c r="F66" s="70">
        <f t="shared" ref="F66" si="6">SUM(F63:F65)</f>
        <v>0</v>
      </c>
      <c r="G66" s="70">
        <f t="shared" si="5"/>
        <v>0</v>
      </c>
      <c r="H66" s="70">
        <f t="shared" si="5"/>
        <v>0</v>
      </c>
      <c r="I66" s="70">
        <f t="shared" si="5"/>
        <v>0</v>
      </c>
      <c r="J66" s="70">
        <f t="shared" si="5"/>
        <v>0</v>
      </c>
      <c r="K66" s="70">
        <f t="shared" si="5"/>
        <v>0</v>
      </c>
      <c r="L66" s="70">
        <f t="shared" si="5"/>
        <v>0</v>
      </c>
      <c r="M66" s="70">
        <f t="shared" si="5"/>
        <v>0</v>
      </c>
      <c r="N66" s="70">
        <f t="shared" ref="N66:AI66" si="7">SUM(N63:N65)</f>
        <v>0</v>
      </c>
      <c r="O66" s="70">
        <f t="shared" si="7"/>
        <v>0</v>
      </c>
      <c r="P66" s="70">
        <f t="shared" si="7"/>
        <v>0</v>
      </c>
      <c r="Q66" s="70">
        <f t="shared" si="7"/>
        <v>0</v>
      </c>
      <c r="R66" s="70">
        <f t="shared" si="7"/>
        <v>0</v>
      </c>
      <c r="S66" s="70">
        <f t="shared" si="7"/>
        <v>0</v>
      </c>
      <c r="T66" s="70">
        <f t="shared" si="7"/>
        <v>0</v>
      </c>
      <c r="U66" s="70">
        <f t="shared" si="7"/>
        <v>0</v>
      </c>
      <c r="V66" s="70">
        <f t="shared" si="7"/>
        <v>57.150000000000006</v>
      </c>
      <c r="W66" s="70">
        <f t="shared" si="7"/>
        <v>47.7</v>
      </c>
      <c r="X66" s="70">
        <f t="shared" si="7"/>
        <v>0</v>
      </c>
      <c r="Y66" s="70">
        <f t="shared" si="7"/>
        <v>0</v>
      </c>
      <c r="Z66" s="70">
        <f t="shared" si="7"/>
        <v>0</v>
      </c>
      <c r="AA66" s="70">
        <f t="shared" si="7"/>
        <v>0</v>
      </c>
      <c r="AB66" s="70">
        <f t="shared" si="7"/>
        <v>0</v>
      </c>
      <c r="AC66" s="70">
        <f t="shared" si="7"/>
        <v>0</v>
      </c>
      <c r="AD66" s="70">
        <f t="shared" si="7"/>
        <v>0</v>
      </c>
      <c r="AE66" s="70">
        <f t="shared" si="7"/>
        <v>0</v>
      </c>
      <c r="AF66" s="70">
        <f t="shared" si="7"/>
        <v>0</v>
      </c>
      <c r="AG66" s="70">
        <f t="shared" si="7"/>
        <v>0</v>
      </c>
      <c r="AH66" s="70">
        <f t="shared" si="7"/>
        <v>0</v>
      </c>
      <c r="AI66" s="71">
        <f t="shared" si="7"/>
        <v>0</v>
      </c>
    </row>
    <row r="67" spans="1:153" s="26" customFormat="1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80"/>
    </row>
    <row r="68" spans="1:153" s="46" customFormat="1">
      <c r="A68" s="69" t="s">
        <v>96</v>
      </c>
      <c r="B68" s="70">
        <f t="shared" ref="B68:AI68" si="8">SUM(B66,B58)</f>
        <v>587.56000000000006</v>
      </c>
      <c r="C68" s="70">
        <f t="shared" si="8"/>
        <v>984.46823529411768</v>
      </c>
      <c r="D68" s="70">
        <f t="shared" si="8"/>
        <v>616.34999999999991</v>
      </c>
      <c r="E68" s="70">
        <f t="shared" si="8"/>
        <v>593.20000000000005</v>
      </c>
      <c r="F68" s="70">
        <f t="shared" si="8"/>
        <v>719.2</v>
      </c>
      <c r="G68" s="70">
        <f t="shared" si="8"/>
        <v>651.6</v>
      </c>
      <c r="H68" s="70">
        <f t="shared" si="8"/>
        <v>716.05000000000007</v>
      </c>
      <c r="I68" s="70">
        <f t="shared" si="8"/>
        <v>909.35</v>
      </c>
      <c r="J68" s="70">
        <f t="shared" si="8"/>
        <v>875</v>
      </c>
      <c r="K68" s="70">
        <f t="shared" si="8"/>
        <v>852.40000000000009</v>
      </c>
      <c r="L68" s="70">
        <f t="shared" si="8"/>
        <v>820.95</v>
      </c>
      <c r="M68" s="70">
        <f t="shared" si="8"/>
        <v>1289.4000000000001</v>
      </c>
      <c r="N68" s="70">
        <f t="shared" si="8"/>
        <v>1146.075</v>
      </c>
      <c r="O68" s="70">
        <f t="shared" si="8"/>
        <v>674.2</v>
      </c>
      <c r="P68" s="70">
        <f t="shared" si="8"/>
        <v>485.25</v>
      </c>
      <c r="Q68" s="70">
        <f t="shared" si="8"/>
        <v>545.15</v>
      </c>
      <c r="R68" s="70">
        <f t="shared" si="8"/>
        <v>616.44999999999993</v>
      </c>
      <c r="S68" s="70">
        <f t="shared" si="8"/>
        <v>505.25000000000006</v>
      </c>
      <c r="T68" s="70">
        <f t="shared" si="8"/>
        <v>455.30000000000007</v>
      </c>
      <c r="U68" s="70">
        <f t="shared" si="8"/>
        <v>421.85</v>
      </c>
      <c r="V68" s="70">
        <f t="shared" si="8"/>
        <v>433.71500000000003</v>
      </c>
      <c r="W68" s="70">
        <f t="shared" si="8"/>
        <v>424.01500000000004</v>
      </c>
      <c r="X68" s="70">
        <f t="shared" si="8"/>
        <v>762.65000000000009</v>
      </c>
      <c r="Y68" s="70">
        <f t="shared" si="8"/>
        <v>681.30000000000007</v>
      </c>
      <c r="Z68" s="70">
        <f t="shared" si="8"/>
        <v>789.95</v>
      </c>
      <c r="AA68" s="70">
        <f t="shared" si="8"/>
        <v>708.6</v>
      </c>
      <c r="AB68" s="70">
        <f t="shared" si="8"/>
        <v>620.05000000000007</v>
      </c>
      <c r="AC68" s="70">
        <f t="shared" si="8"/>
        <v>758.5</v>
      </c>
      <c r="AD68" s="70">
        <f t="shared" si="8"/>
        <v>794.04450314976623</v>
      </c>
      <c r="AE68" s="70">
        <f t="shared" si="8"/>
        <v>617.07726975832793</v>
      </c>
      <c r="AF68" s="70">
        <f t="shared" si="8"/>
        <v>653.41148486827785</v>
      </c>
      <c r="AG68" s="70">
        <f t="shared" si="8"/>
        <v>665.21148486827792</v>
      </c>
      <c r="AH68" s="70">
        <f t="shared" si="8"/>
        <v>491.31171347703025</v>
      </c>
      <c r="AI68" s="71">
        <f t="shared" si="8"/>
        <v>480.66171347703028</v>
      </c>
    </row>
    <row r="69" spans="1:153" s="46" customFormat="1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98"/>
      <c r="O69" s="98"/>
      <c r="P69" s="98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1"/>
    </row>
    <row r="70" spans="1:153" s="46" customFormat="1" ht="31.5" thickBot="1">
      <c r="A70" s="81" t="s">
        <v>97</v>
      </c>
      <c r="B70" s="82">
        <f t="shared" ref="B70:AI70" si="9">B12-B68</f>
        <v>24.939999999999941</v>
      </c>
      <c r="C70" s="82">
        <f t="shared" si="9"/>
        <v>255.84426470588232</v>
      </c>
      <c r="D70" s="82">
        <f t="shared" si="9"/>
        <v>149.88487916394524</v>
      </c>
      <c r="E70" s="82">
        <f t="shared" si="9"/>
        <v>243.03487916394511</v>
      </c>
      <c r="F70" s="82">
        <f t="shared" si="9"/>
        <v>418.13463618549963</v>
      </c>
      <c r="G70" s="82">
        <f t="shared" si="9"/>
        <v>-8.6464852607709872</v>
      </c>
      <c r="H70" s="82">
        <f t="shared" si="9"/>
        <v>221.44999999999993</v>
      </c>
      <c r="I70" s="82">
        <f t="shared" si="9"/>
        <v>799.09</v>
      </c>
      <c r="J70" s="82">
        <f t="shared" si="9"/>
        <v>215.45000000000005</v>
      </c>
      <c r="K70" s="82">
        <f t="shared" si="9"/>
        <v>238.04999999999995</v>
      </c>
      <c r="L70" s="82">
        <f t="shared" si="9"/>
        <v>269.5</v>
      </c>
      <c r="M70" s="82">
        <f t="shared" si="9"/>
        <v>-62.861839999999802</v>
      </c>
      <c r="N70" s="82">
        <f t="shared" si="9"/>
        <v>-1146.075</v>
      </c>
      <c r="O70" s="82">
        <f t="shared" si="9"/>
        <v>-674.2</v>
      </c>
      <c r="P70" s="82">
        <f t="shared" si="9"/>
        <v>-485.25</v>
      </c>
      <c r="Q70" s="82">
        <f t="shared" si="9"/>
        <v>262.38493333333338</v>
      </c>
      <c r="R70" s="82">
        <f t="shared" si="9"/>
        <v>216.5647496992691</v>
      </c>
      <c r="S70" s="82">
        <f t="shared" si="9"/>
        <v>201.94999999999987</v>
      </c>
      <c r="T70" s="82">
        <f t="shared" si="9"/>
        <v>251.89999999999986</v>
      </c>
      <c r="U70" s="82">
        <f t="shared" si="9"/>
        <v>285.34999999999991</v>
      </c>
      <c r="V70" s="82">
        <f t="shared" si="9"/>
        <v>286.28499999999997</v>
      </c>
      <c r="W70" s="82">
        <f t="shared" si="9"/>
        <v>295.98499999999996</v>
      </c>
      <c r="X70" s="82">
        <f t="shared" si="9"/>
        <v>386.14999999999986</v>
      </c>
      <c r="Y70" s="82">
        <f t="shared" si="9"/>
        <v>467.49999999999989</v>
      </c>
      <c r="Z70" s="82">
        <f t="shared" si="9"/>
        <v>372.5</v>
      </c>
      <c r="AA70" s="82">
        <f t="shared" si="9"/>
        <v>453.85</v>
      </c>
      <c r="AB70" s="82">
        <f t="shared" si="9"/>
        <v>221.55000000000007</v>
      </c>
      <c r="AC70" s="82">
        <f t="shared" si="9"/>
        <v>374.24749999999995</v>
      </c>
      <c r="AD70" s="82">
        <f t="shared" si="9"/>
        <v>560.45549685023377</v>
      </c>
      <c r="AE70" s="82">
        <f t="shared" si="9"/>
        <v>462.92273024167207</v>
      </c>
      <c r="AF70" s="82">
        <f t="shared" si="9"/>
        <v>17.588515131722147</v>
      </c>
      <c r="AG70" s="82">
        <f t="shared" si="9"/>
        <v>187.13351513172211</v>
      </c>
      <c r="AH70" s="82">
        <f t="shared" si="9"/>
        <v>100.02292619203149</v>
      </c>
      <c r="AI70" s="83">
        <f t="shared" si="9"/>
        <v>-80.920804806723993</v>
      </c>
    </row>
    <row r="71" spans="1:153" s="4" customFormat="1" ht="31.5" thickBot="1">
      <c r="A71" s="84" t="s">
        <v>98</v>
      </c>
      <c r="B71" s="82"/>
      <c r="C71" s="82"/>
      <c r="D71" s="82">
        <f>(D7*D8)-(D68-SUM(D51:D56))</f>
        <v>-112.86512083605476</v>
      </c>
      <c r="E71" s="82">
        <f>(E7*E8)-(E68-SUM(E51:E56))</f>
        <v>-19.715120836054894</v>
      </c>
      <c r="F71" s="82">
        <f>(F7*F8)-(F68-SUM(F51:F56))</f>
        <v>114.69663618549964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>
        <f>(Q7*Q8)-(Q68-SUM(Q51:Q56))</f>
        <v>-53.165066666666576</v>
      </c>
      <c r="R71" s="82">
        <f>(R7*R8)-(R68-SUM(R51:R56))</f>
        <v>-98.985250300730854</v>
      </c>
      <c r="S71" s="82"/>
      <c r="T71" s="82"/>
      <c r="U71" s="82"/>
      <c r="V71" s="82"/>
      <c r="W71" s="82"/>
      <c r="X71" s="82">
        <f>(X7*X8)-(X68-SUM(X51:X56))</f>
        <v>9.75</v>
      </c>
      <c r="Y71" s="82">
        <f>(Y7*Y8)-(Y68-SUM(Y51:Y56))</f>
        <v>91.100000000000023</v>
      </c>
      <c r="Z71" s="82">
        <f>(Z7*Z8)-(Z68-SUM(Z51:Z56))</f>
        <v>-3.8999999999999773</v>
      </c>
      <c r="AA71" s="82">
        <f>(AA7*AA8)-(AA68-SUM(AA51:AA56))</f>
        <v>77.450000000000045</v>
      </c>
      <c r="AB71" s="82">
        <f>(AB7*AB8)-(AB68-SUM(AB51:AB56))</f>
        <v>-106.65000000000003</v>
      </c>
      <c r="AC71" s="82"/>
      <c r="AD71" s="82"/>
      <c r="AE71" s="82"/>
      <c r="AF71" s="82">
        <f>(AF7*AF8)-(AF68-SUM(AF51:AF56))</f>
        <v>17.588515131722147</v>
      </c>
      <c r="AG71" s="82">
        <f>(AG7*AG8)-(AG68-SUM(AG51:AG56))</f>
        <v>187.13351513172211</v>
      </c>
      <c r="AH71" s="82">
        <f>(AH7*AH8)-(AH68-SUM(AH51:AH56))</f>
        <v>100.02292619203149</v>
      </c>
      <c r="AI71" s="82">
        <f>(AI7*AI8)-(AI68-SUM(AI51:AI56))</f>
        <v>-80.920804806723993</v>
      </c>
      <c r="BD71" s="35"/>
      <c r="BE71" s="35"/>
    </row>
    <row r="72" spans="1:153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1:153" s="26" customFormat="1">
      <c r="A73" s="69" t="s">
        <v>99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93"/>
      <c r="O73" s="93"/>
      <c r="P73" s="93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26" customFormat="1">
      <c r="A74" s="78" t="s">
        <v>100</v>
      </c>
      <c r="B74" s="70">
        <f t="shared" ref="B74:M74" si="10">(B58-SUM(B51:B56))/B8</f>
        <v>3.0272000000000001</v>
      </c>
      <c r="C74" s="70">
        <f t="shared" si="10"/>
        <v>3.4885015339469119</v>
      </c>
      <c r="D74" s="70">
        <f t="shared" si="10"/>
        <v>90.328999999999979</v>
      </c>
      <c r="E74" s="70">
        <f t="shared" si="10"/>
        <v>73.009056923537031</v>
      </c>
      <c r="F74" s="70">
        <f t="shared" ref="F74" si="11">(F58-SUM(F51:F56))/F8</f>
        <v>107.34111176470589</v>
      </c>
      <c r="G74" s="70">
        <f t="shared" si="10"/>
        <v>1.0425599999999999</v>
      </c>
      <c r="H74" s="70">
        <f t="shared" si="10"/>
        <v>1.14568</v>
      </c>
      <c r="I74" s="70">
        <f t="shared" si="10"/>
        <v>13.178985507246377</v>
      </c>
      <c r="J74" s="70">
        <f t="shared" si="10"/>
        <v>154.86725663716814</v>
      </c>
      <c r="K74" s="70">
        <f t="shared" si="10"/>
        <v>150.86725663716814</v>
      </c>
      <c r="L74" s="70">
        <f t="shared" si="10"/>
        <v>145.30088495575222</v>
      </c>
      <c r="M74" s="70">
        <f t="shared" si="10"/>
        <v>28.984503833129818</v>
      </c>
      <c r="N74" s="70" t="e">
        <f t="shared" ref="N74:AI74" si="12">(N58-SUM(N51:N56))/N8</f>
        <v>#DIV/0!</v>
      </c>
      <c r="O74" s="70" t="e">
        <f t="shared" si="12"/>
        <v>#DIV/0!</v>
      </c>
      <c r="P74" s="70" t="e">
        <f t="shared" si="12"/>
        <v>#DIV/0!</v>
      </c>
      <c r="Q74" s="70">
        <f t="shared" si="12"/>
        <v>26.193749999999998</v>
      </c>
      <c r="R74" s="70">
        <f t="shared" si="12"/>
        <v>105.99505599999998</v>
      </c>
      <c r="S74" s="70">
        <f t="shared" si="12"/>
        <v>37.150735294117652</v>
      </c>
      <c r="T74" s="70">
        <f t="shared" si="12"/>
        <v>33.477941176470594</v>
      </c>
      <c r="U74" s="70">
        <f t="shared" si="12"/>
        <v>31.018382352941178</v>
      </c>
      <c r="V74" s="70">
        <f t="shared" si="12"/>
        <v>2.092027777777778</v>
      </c>
      <c r="W74" s="70">
        <f t="shared" si="12"/>
        <v>2.0906388888888894</v>
      </c>
      <c r="X74" s="70">
        <f t="shared" si="12"/>
        <v>94.597122302158283</v>
      </c>
      <c r="Y74" s="70">
        <f t="shared" si="12"/>
        <v>82.892086330935257</v>
      </c>
      <c r="Z74" s="70">
        <f t="shared" si="12"/>
        <v>89.509803921568619</v>
      </c>
      <c r="AA74" s="70">
        <f t="shared" si="12"/>
        <v>78.875816993464042</v>
      </c>
      <c r="AB74" s="70">
        <f t="shared" si="12"/>
        <v>70.412162162162161</v>
      </c>
      <c r="AC74" s="70">
        <f t="shared" si="12"/>
        <v>17.04494382022472</v>
      </c>
      <c r="AD74" s="70">
        <f t="shared" si="12"/>
        <v>75.623286014263456</v>
      </c>
      <c r="AE74" s="70">
        <f t="shared" si="12"/>
        <v>20.569242325277596</v>
      </c>
      <c r="AF74" s="70">
        <f t="shared" si="12"/>
        <v>59.401044078934348</v>
      </c>
      <c r="AG74" s="70">
        <f t="shared" si="12"/>
        <v>1.1371136493474836</v>
      </c>
      <c r="AH74" s="70">
        <f t="shared" si="12"/>
        <v>46.527725773195876</v>
      </c>
      <c r="AI74" s="70">
        <f t="shared" si="12"/>
        <v>77.917667063193988</v>
      </c>
    </row>
    <row r="75" spans="1:153" s="26" customFormat="1">
      <c r="A75" s="85" t="s">
        <v>101</v>
      </c>
      <c r="B75" s="70">
        <f t="shared" ref="B75:AI75" si="13">(B68-SUM(B51:B56))/B8</f>
        <v>3.326342857142857</v>
      </c>
      <c r="C75" s="70">
        <f t="shared" si="13"/>
        <v>3.4885015339469119</v>
      </c>
      <c r="D75" s="70">
        <f t="shared" si="13"/>
        <v>90.328999999999979</v>
      </c>
      <c r="E75" s="70">
        <f t="shared" si="13"/>
        <v>73.009056923537031</v>
      </c>
      <c r="F75" s="70">
        <f t="shared" si="13"/>
        <v>107.34111176470589</v>
      </c>
      <c r="G75" s="70">
        <f t="shared" si="13"/>
        <v>1.0425599999999999</v>
      </c>
      <c r="H75" s="70">
        <f t="shared" si="13"/>
        <v>1.14568</v>
      </c>
      <c r="I75" s="70">
        <f t="shared" si="13"/>
        <v>13.178985507246377</v>
      </c>
      <c r="J75" s="70">
        <f t="shared" si="13"/>
        <v>154.86725663716814</v>
      </c>
      <c r="K75" s="70">
        <f t="shared" si="13"/>
        <v>150.86725663716814</v>
      </c>
      <c r="L75" s="70">
        <f t="shared" si="13"/>
        <v>145.30088495575222</v>
      </c>
      <c r="M75" s="70">
        <f t="shared" si="13"/>
        <v>28.984503833129818</v>
      </c>
      <c r="N75" s="70" t="e">
        <f t="shared" si="13"/>
        <v>#DIV/0!</v>
      </c>
      <c r="O75" s="70" t="e">
        <f t="shared" si="13"/>
        <v>#DIV/0!</v>
      </c>
      <c r="P75" s="70" t="e">
        <f t="shared" si="13"/>
        <v>#DIV/0!</v>
      </c>
      <c r="Q75" s="70">
        <f t="shared" si="13"/>
        <v>26.193749999999998</v>
      </c>
      <c r="R75" s="70">
        <f t="shared" si="13"/>
        <v>105.99505599999998</v>
      </c>
      <c r="S75" s="70">
        <f t="shared" si="13"/>
        <v>37.150735294117652</v>
      </c>
      <c r="T75" s="70">
        <f t="shared" si="13"/>
        <v>33.477941176470594</v>
      </c>
      <c r="U75" s="70">
        <f t="shared" si="13"/>
        <v>31.018382352941178</v>
      </c>
      <c r="V75" s="70">
        <f t="shared" si="13"/>
        <v>2.4095277777777779</v>
      </c>
      <c r="W75" s="70">
        <f t="shared" si="13"/>
        <v>2.3556388888888891</v>
      </c>
      <c r="X75" s="70">
        <f t="shared" si="13"/>
        <v>94.597122302158283</v>
      </c>
      <c r="Y75" s="70">
        <f t="shared" si="13"/>
        <v>82.892086330935257</v>
      </c>
      <c r="Z75" s="70">
        <f t="shared" si="13"/>
        <v>89.509803921568619</v>
      </c>
      <c r="AA75" s="70">
        <f t="shared" si="13"/>
        <v>78.875816993464042</v>
      </c>
      <c r="AB75" s="70">
        <f t="shared" si="13"/>
        <v>70.412162162162161</v>
      </c>
      <c r="AC75" s="70">
        <f t="shared" si="13"/>
        <v>17.04494382022472</v>
      </c>
      <c r="AD75" s="70">
        <f t="shared" si="13"/>
        <v>75.623286014263456</v>
      </c>
      <c r="AE75" s="70">
        <f t="shared" si="13"/>
        <v>20.569242325277596</v>
      </c>
      <c r="AF75" s="70">
        <f t="shared" si="13"/>
        <v>59.401044078934348</v>
      </c>
      <c r="AG75" s="70">
        <f t="shared" si="13"/>
        <v>1.1371136493474836</v>
      </c>
      <c r="AH75" s="70">
        <f t="shared" si="13"/>
        <v>46.527725773195876</v>
      </c>
      <c r="AI75" s="70">
        <f t="shared" si="13"/>
        <v>77.917667063193988</v>
      </c>
    </row>
    <row r="76" spans="1:153" s="26" customFormat="1">
      <c r="A76" s="78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spans="1:153" s="26" customFormat="1">
      <c r="A77" s="69" t="s">
        <v>102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</row>
    <row r="78" spans="1:153" s="26" customFormat="1">
      <c r="A78" s="78" t="s">
        <v>100</v>
      </c>
      <c r="B78" s="70">
        <f t="shared" ref="B78:AI78" si="14">(B58-SUM(B51:B56))/B7</f>
        <v>151.35999999999999</v>
      </c>
      <c r="C78" s="70">
        <f t="shared" si="14"/>
        <v>213.67071895424837</v>
      </c>
      <c r="D78" s="70">
        <f t="shared" si="14"/>
        <v>7.1642857142857128</v>
      </c>
      <c r="E78" s="70">
        <f t="shared" si="14"/>
        <v>6.8335714285714291</v>
      </c>
      <c r="F78" s="70">
        <f t="shared" si="14"/>
        <v>4.6558593750000004</v>
      </c>
      <c r="G78" s="70">
        <f t="shared" si="14"/>
        <v>633.40504509905929</v>
      </c>
      <c r="H78" s="70">
        <f t="shared" si="14"/>
        <v>477.36666666666673</v>
      </c>
      <c r="I78" s="70">
        <f t="shared" si="14"/>
        <v>36.726575121163165</v>
      </c>
      <c r="J78" s="70">
        <f t="shared" si="14"/>
        <v>4.5336787564766841</v>
      </c>
      <c r="K78" s="70">
        <f t="shared" si="14"/>
        <v>4.4165803108808293</v>
      </c>
      <c r="L78" s="70">
        <f t="shared" si="14"/>
        <v>4.2536269430051812</v>
      </c>
      <c r="M78" s="70">
        <f t="shared" si="14"/>
        <v>46.765803108808292</v>
      </c>
      <c r="N78" s="70">
        <f t="shared" si="14"/>
        <v>73.091517857142861</v>
      </c>
      <c r="O78" s="70">
        <f t="shared" si="14"/>
        <v>138.72427983539094</v>
      </c>
      <c r="P78" s="70">
        <f t="shared" si="14"/>
        <v>161.75</v>
      </c>
      <c r="Q78" s="70">
        <f t="shared" si="14"/>
        <v>18.324569176596782</v>
      </c>
      <c r="R78" s="70">
        <f t="shared" si="14"/>
        <v>5.796663996229614</v>
      </c>
      <c r="S78" s="70">
        <f t="shared" si="14"/>
        <v>9.7163461538461551</v>
      </c>
      <c r="T78" s="70">
        <f t="shared" si="14"/>
        <v>8.7557692307692321</v>
      </c>
      <c r="U78" s="70">
        <f t="shared" si="14"/>
        <v>8.1125000000000007</v>
      </c>
      <c r="V78" s="70">
        <f t="shared" si="14"/>
        <v>94.141250000000014</v>
      </c>
      <c r="W78" s="70">
        <f t="shared" si="14"/>
        <v>94.078750000000014</v>
      </c>
      <c r="X78" s="70">
        <f t="shared" si="14"/>
        <v>6.8484375000000002</v>
      </c>
      <c r="Y78" s="70">
        <f t="shared" si="14"/>
        <v>6.0010416666666666</v>
      </c>
      <c r="Z78" s="70">
        <f t="shared" si="14"/>
        <v>7.6938202247191008</v>
      </c>
      <c r="AA78" s="70">
        <f t="shared" si="14"/>
        <v>6.7797752808988765</v>
      </c>
      <c r="AB78" s="70">
        <f t="shared" si="14"/>
        <v>9.3044642857142872</v>
      </c>
      <c r="AC78" s="70">
        <f t="shared" si="14"/>
        <v>29.79768218424671</v>
      </c>
      <c r="AD78" s="70">
        <f t="shared" si="14"/>
        <v>6.1553837453470246</v>
      </c>
      <c r="AE78" s="70">
        <f t="shared" si="14"/>
        <v>17.141035271064666</v>
      </c>
      <c r="AF78" s="70">
        <f t="shared" si="14"/>
        <v>10.711663686365211</v>
      </c>
      <c r="AG78" s="70">
        <f t="shared" si="14"/>
        <v>456.56244671810424</v>
      </c>
      <c r="AH78" s="70">
        <f t="shared" si="14"/>
        <v>8.7734234549469683</v>
      </c>
      <c r="AI78" s="70">
        <f t="shared" si="14"/>
        <v>7.4176190351393565</v>
      </c>
    </row>
    <row r="79" spans="1:153" s="26" customFormat="1">
      <c r="A79" s="86" t="s">
        <v>101</v>
      </c>
      <c r="B79" s="87">
        <f t="shared" ref="B79:AI79" si="15">(B68-SUM(B51:B56))/B7</f>
        <v>166.31714285714287</v>
      </c>
      <c r="C79" s="87">
        <f t="shared" si="15"/>
        <v>213.67071895424837</v>
      </c>
      <c r="D79" s="87">
        <f t="shared" si="15"/>
        <v>7.1642857142857128</v>
      </c>
      <c r="E79" s="87">
        <f t="shared" si="15"/>
        <v>6.8335714285714291</v>
      </c>
      <c r="F79" s="87">
        <f t="shared" si="15"/>
        <v>4.6558593750000004</v>
      </c>
      <c r="G79" s="87">
        <f t="shared" si="15"/>
        <v>633.40504509905929</v>
      </c>
      <c r="H79" s="87">
        <f t="shared" si="15"/>
        <v>477.36666666666673</v>
      </c>
      <c r="I79" s="87">
        <f t="shared" si="15"/>
        <v>36.726575121163165</v>
      </c>
      <c r="J79" s="87">
        <f t="shared" si="15"/>
        <v>4.5336787564766841</v>
      </c>
      <c r="K79" s="87">
        <f t="shared" si="15"/>
        <v>4.4165803108808293</v>
      </c>
      <c r="L79" s="87">
        <f t="shared" si="15"/>
        <v>4.2536269430051812</v>
      </c>
      <c r="M79" s="87">
        <f t="shared" si="15"/>
        <v>46.765803108808292</v>
      </c>
      <c r="N79" s="87">
        <f t="shared" si="15"/>
        <v>73.091517857142861</v>
      </c>
      <c r="O79" s="87">
        <f t="shared" si="15"/>
        <v>138.72427983539094</v>
      </c>
      <c r="P79" s="87">
        <f t="shared" si="15"/>
        <v>161.75</v>
      </c>
      <c r="Q79" s="87">
        <f t="shared" si="15"/>
        <v>18.324569176596782</v>
      </c>
      <c r="R79" s="87">
        <f t="shared" si="15"/>
        <v>5.796663996229614</v>
      </c>
      <c r="S79" s="87">
        <f t="shared" si="15"/>
        <v>9.7163461538461551</v>
      </c>
      <c r="T79" s="87">
        <f t="shared" si="15"/>
        <v>8.7557692307692321</v>
      </c>
      <c r="U79" s="87">
        <f t="shared" si="15"/>
        <v>8.1125000000000007</v>
      </c>
      <c r="V79" s="87">
        <f t="shared" si="15"/>
        <v>108.42875000000001</v>
      </c>
      <c r="W79" s="87">
        <f t="shared" si="15"/>
        <v>106.00375000000001</v>
      </c>
      <c r="X79" s="87">
        <f t="shared" si="15"/>
        <v>6.8484375000000002</v>
      </c>
      <c r="Y79" s="87">
        <f t="shared" si="15"/>
        <v>6.0010416666666666</v>
      </c>
      <c r="Z79" s="87">
        <f t="shared" si="15"/>
        <v>7.6938202247191008</v>
      </c>
      <c r="AA79" s="87">
        <f t="shared" si="15"/>
        <v>6.7797752808988765</v>
      </c>
      <c r="AB79" s="87">
        <f t="shared" si="15"/>
        <v>9.3044642857142872</v>
      </c>
      <c r="AC79" s="87">
        <f t="shared" si="15"/>
        <v>29.79768218424671</v>
      </c>
      <c r="AD79" s="87">
        <f t="shared" si="15"/>
        <v>6.1553837453470246</v>
      </c>
      <c r="AE79" s="87">
        <f t="shared" si="15"/>
        <v>17.141035271064666</v>
      </c>
      <c r="AF79" s="87">
        <f t="shared" si="15"/>
        <v>10.711663686365211</v>
      </c>
      <c r="AG79" s="87">
        <f t="shared" si="15"/>
        <v>456.56244671810424</v>
      </c>
      <c r="AH79" s="87">
        <f t="shared" si="15"/>
        <v>8.7734234549469683</v>
      </c>
      <c r="AI79" s="87">
        <f t="shared" si="15"/>
        <v>7.4176190351393565</v>
      </c>
      <c r="AJ79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34CC-BE20-4521-BBE5-A66DE30A79CF}">
  <sheetPr codeName="Sheet67"/>
  <dimension ref="A1:EW79"/>
  <sheetViews>
    <sheetView showGridLines="0" zoomScaleNormal="100" workbookViewId="0">
      <pane xSplit="1" ySplit="3" topLeftCell="B4" activePane="bottomRight" state="frozen"/>
      <selection pane="bottomRight"/>
      <selection pane="bottomLeft" activeCell="A4" sqref="A4"/>
      <selection pane="topRight" activeCell="A4" sqref="A4"/>
    </sheetView>
  </sheetViews>
  <sheetFormatPr defaultColWidth="9.140625" defaultRowHeight="15.6"/>
  <cols>
    <col min="1" max="1" width="42.85546875" style="35" customWidth="1"/>
    <col min="2" max="13" width="15.7109375" style="35" customWidth="1"/>
    <col min="14" max="16" width="13.140625" style="93" customWidth="1"/>
    <col min="17" max="35" width="15.7109375" style="35" customWidth="1"/>
    <col min="36" max="16384" width="9.140625" style="35"/>
  </cols>
  <sheetData>
    <row r="1" spans="1:153" s="4" customFormat="1" ht="18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.1">
      <c r="A2" s="5" t="s">
        <v>104</v>
      </c>
      <c r="B2" s="6" t="s">
        <v>105</v>
      </c>
      <c r="C2" s="6" t="s">
        <v>106</v>
      </c>
      <c r="D2" s="8" t="s">
        <v>107</v>
      </c>
      <c r="E2" s="8" t="s">
        <v>108</v>
      </c>
      <c r="F2" s="8" t="s">
        <v>109</v>
      </c>
      <c r="G2" s="8" t="s">
        <v>110</v>
      </c>
      <c r="H2" s="8" t="s">
        <v>111</v>
      </c>
      <c r="I2" s="8" t="s">
        <v>112</v>
      </c>
      <c r="J2" s="8" t="s">
        <v>113</v>
      </c>
      <c r="K2" s="8" t="s">
        <v>114</v>
      </c>
      <c r="L2" s="8" t="s">
        <v>113</v>
      </c>
      <c r="M2" s="8" t="s">
        <v>115</v>
      </c>
      <c r="N2" s="8" t="s">
        <v>116</v>
      </c>
      <c r="O2" s="8" t="s">
        <v>117</v>
      </c>
      <c r="P2" s="8" t="s">
        <v>118</v>
      </c>
      <c r="Q2" s="8" t="s">
        <v>119</v>
      </c>
      <c r="R2" s="8" t="s">
        <v>120</v>
      </c>
      <c r="S2" s="8" t="s">
        <v>121</v>
      </c>
      <c r="T2" s="8" t="s">
        <v>121</v>
      </c>
      <c r="U2" s="8" t="s">
        <v>122</v>
      </c>
      <c r="V2" s="8" t="s">
        <v>123</v>
      </c>
      <c r="W2" s="8" t="s">
        <v>123</v>
      </c>
      <c r="X2" s="8" t="s">
        <v>124</v>
      </c>
      <c r="Y2" s="8" t="s">
        <v>124</v>
      </c>
      <c r="Z2" s="8" t="s">
        <v>125</v>
      </c>
      <c r="AA2" s="8" t="s">
        <v>125</v>
      </c>
      <c r="AB2" s="8" t="s">
        <v>126</v>
      </c>
      <c r="AC2" s="8" t="s">
        <v>127</v>
      </c>
      <c r="AD2" s="8" t="s">
        <v>128</v>
      </c>
      <c r="AE2" s="8" t="s">
        <v>129</v>
      </c>
      <c r="AF2" s="8" t="s">
        <v>130</v>
      </c>
      <c r="AG2" s="8" t="s">
        <v>131</v>
      </c>
      <c r="AH2" s="8" t="s">
        <v>132</v>
      </c>
      <c r="AI2" s="9" t="s">
        <v>133</v>
      </c>
    </row>
    <row r="3" spans="1:153" s="10" customFormat="1" ht="33" customHeight="1">
      <c r="A3" s="11" t="s">
        <v>134</v>
      </c>
      <c r="B3" s="88" t="s">
        <v>135</v>
      </c>
      <c r="C3" s="88" t="s">
        <v>135</v>
      </c>
      <c r="D3" s="88" t="s">
        <v>135</v>
      </c>
      <c r="E3" s="88" t="s">
        <v>135</v>
      </c>
      <c r="F3" s="88" t="s">
        <v>135</v>
      </c>
      <c r="G3" s="88" t="s">
        <v>135</v>
      </c>
      <c r="H3" s="88" t="s">
        <v>135</v>
      </c>
      <c r="I3" s="88" t="s">
        <v>135</v>
      </c>
      <c r="J3" s="88" t="s">
        <v>135</v>
      </c>
      <c r="K3" s="88" t="s">
        <v>135</v>
      </c>
      <c r="L3" s="88" t="s">
        <v>135</v>
      </c>
      <c r="M3" s="88" t="s">
        <v>135</v>
      </c>
      <c r="N3" s="12" t="s">
        <v>136</v>
      </c>
      <c r="O3" s="12" t="s">
        <v>136</v>
      </c>
      <c r="P3" s="12" t="s">
        <v>136</v>
      </c>
      <c r="Q3" s="88" t="s">
        <v>135</v>
      </c>
      <c r="R3" s="88" t="s">
        <v>135</v>
      </c>
      <c r="S3" s="88" t="s">
        <v>135</v>
      </c>
      <c r="T3" s="12" t="s">
        <v>136</v>
      </c>
      <c r="U3" s="12" t="s">
        <v>136</v>
      </c>
      <c r="V3" s="88" t="s">
        <v>135</v>
      </c>
      <c r="W3" s="88" t="s">
        <v>136</v>
      </c>
      <c r="X3" s="88" t="s">
        <v>135</v>
      </c>
      <c r="Y3" s="12" t="s">
        <v>136</v>
      </c>
      <c r="Z3" s="88" t="s">
        <v>135</v>
      </c>
      <c r="AA3" s="12" t="s">
        <v>136</v>
      </c>
      <c r="AB3" s="88" t="s">
        <v>135</v>
      </c>
      <c r="AC3" s="88" t="s">
        <v>135</v>
      </c>
      <c r="AD3" s="88" t="s">
        <v>135</v>
      </c>
      <c r="AE3" s="88" t="s">
        <v>135</v>
      </c>
      <c r="AF3" s="88" t="s">
        <v>135</v>
      </c>
      <c r="AG3" s="88" t="s">
        <v>135</v>
      </c>
      <c r="AH3" s="88" t="s">
        <v>135</v>
      </c>
      <c r="AI3" s="99" t="s">
        <v>135</v>
      </c>
    </row>
    <row r="4" spans="1:153" s="10" customFormat="1" ht="20.25" customHeight="1">
      <c r="A4" s="15" t="s">
        <v>137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90"/>
      <c r="O4" s="90"/>
      <c r="P4" s="90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>
      <c r="A5" s="19" t="s">
        <v>138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90"/>
      <c r="O5" s="90"/>
      <c r="P5" s="90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>
      <c r="A6" s="19" t="s">
        <v>139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1"/>
      <c r="O6" s="91"/>
      <c r="P6" s="91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0.95">
      <c r="A7" s="22" t="s">
        <v>140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>
      <c r="A8" s="28" t="s">
        <v>141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>
      <c r="A9" s="32" t="s">
        <v>142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0.95">
      <c r="A10" s="37" t="s">
        <v>143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>
      <c r="A11" s="40" t="s">
        <v>144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>
      <c r="A12" s="43" t="s">
        <v>145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2"/>
      <c r="O13" s="92"/>
      <c r="P13" s="9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>
      <c r="A14" s="19" t="s">
        <v>146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92"/>
      <c r="O14" s="92"/>
      <c r="P14" s="92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>
      <c r="A15" s="19" t="s">
        <v>147</v>
      </c>
      <c r="AI15" s="51"/>
    </row>
    <row r="16" spans="1:153" s="55" customFormat="1">
      <c r="A16" s="52" t="s">
        <v>148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>
      <c r="A17" s="56" t="s">
        <v>149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>
      <c r="A19" s="56" t="s">
        <v>150</v>
      </c>
      <c r="B19" s="57"/>
      <c r="C19" s="57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7"/>
      <c r="T19" s="57"/>
      <c r="U19" s="57"/>
      <c r="V19" s="57">
        <v>57.300000000000004</v>
      </c>
      <c r="W19" s="57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7"/>
      <c r="AE19" s="57"/>
      <c r="AF19" s="57"/>
      <c r="AG19" s="57"/>
      <c r="AH19" s="57"/>
      <c r="AI19" s="5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>
      <c r="A20" s="56" t="s">
        <v>210</v>
      </c>
      <c r="B20" s="57">
        <v>40.550000000000004</v>
      </c>
      <c r="C20" s="57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7"/>
      <c r="AE20" s="57"/>
      <c r="AF20" s="57"/>
      <c r="AG20" s="57"/>
      <c r="AH20" s="57"/>
      <c r="AI20" s="58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>
      <c r="A21" s="56" t="s">
        <v>211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7"/>
      <c r="AE21" s="57"/>
      <c r="AF21" s="57"/>
      <c r="AG21" s="57"/>
      <c r="AH21" s="57"/>
      <c r="AI21" s="58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>
      <c r="A22" s="56" t="s">
        <v>151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7"/>
      <c r="AF22" s="57">
        <v>150</v>
      </c>
      <c r="AG22" s="57">
        <v>150</v>
      </c>
      <c r="AH22" s="57"/>
      <c r="AI22" s="58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>
      <c r="A23" s="56" t="s">
        <v>152</v>
      </c>
      <c r="B23" s="57"/>
      <c r="C23" s="57">
        <v>30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7">
        <v>65</v>
      </c>
      <c r="AF23" s="57">
        <v>65</v>
      </c>
      <c r="AG23" s="57">
        <v>65</v>
      </c>
      <c r="AH23" s="57">
        <v>65</v>
      </c>
      <c r="AI23" s="58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>
      <c r="A24" s="56" t="s">
        <v>53</v>
      </c>
      <c r="B24" s="57"/>
      <c r="C24" s="57">
        <v>10.850000000000001</v>
      </c>
      <c r="D24" s="57">
        <v>22.25</v>
      </c>
      <c r="E24" s="57">
        <v>22.25</v>
      </c>
      <c r="F24" s="57">
        <v>22.25</v>
      </c>
      <c r="G24" s="57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7"/>
      <c r="AE24" s="57"/>
      <c r="AF24" s="57"/>
      <c r="AG24" s="57"/>
      <c r="AH24" s="57"/>
      <c r="AI24" s="5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>
      <c r="A26" s="56" t="s">
        <v>153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>
      <c r="A27" s="56" t="s">
        <v>154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>
      <c r="A28" s="61" t="s">
        <v>155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94"/>
      <c r="O29" s="94"/>
      <c r="P29" s="9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>
      <c r="A30" s="56" t="s">
        <v>156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94"/>
      <c r="O30" s="94"/>
      <c r="P30" s="94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>
      <c r="A31" s="63" t="s">
        <v>212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94"/>
      <c r="O31" s="94"/>
      <c r="P31" s="94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>
      <c r="A32" s="56" t="s">
        <v>134</v>
      </c>
      <c r="B32" s="57"/>
      <c r="C32" s="57"/>
      <c r="D32" s="57">
        <v>80</v>
      </c>
      <c r="E32" s="57">
        <v>80</v>
      </c>
      <c r="F32" s="57">
        <v>80</v>
      </c>
      <c r="G32" s="57">
        <v>80</v>
      </c>
      <c r="H32" s="57">
        <v>28</v>
      </c>
      <c r="I32" s="57">
        <v>139.5</v>
      </c>
      <c r="J32" s="57">
        <v>84</v>
      </c>
      <c r="K32" s="57">
        <v>84</v>
      </c>
      <c r="L32" s="57"/>
      <c r="M32" s="57">
        <v>84</v>
      </c>
      <c r="N32" s="57"/>
      <c r="O32" s="57"/>
      <c r="P32" s="57"/>
      <c r="Q32" s="57">
        <v>80</v>
      </c>
      <c r="R32" s="57">
        <v>80</v>
      </c>
      <c r="S32" s="57">
        <v>80</v>
      </c>
      <c r="T32" s="57"/>
      <c r="U32" s="57"/>
      <c r="V32" s="57"/>
      <c r="W32" s="57"/>
      <c r="X32" s="57">
        <v>80</v>
      </c>
      <c r="Y32" s="57"/>
      <c r="Z32" s="57">
        <v>80</v>
      </c>
      <c r="AA32" s="57"/>
      <c r="AB32" s="57">
        <v>80</v>
      </c>
      <c r="AC32" s="57">
        <v>87.5</v>
      </c>
      <c r="AD32" s="57">
        <v>146</v>
      </c>
      <c r="AE32" s="57">
        <v>227</v>
      </c>
      <c r="AF32" s="57">
        <v>116</v>
      </c>
      <c r="AG32" s="57">
        <v>116</v>
      </c>
      <c r="AH32" s="57">
        <v>116</v>
      </c>
      <c r="AI32" s="58">
        <v>116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>
      <c r="A33" s="56" t="s">
        <v>213</v>
      </c>
      <c r="B33" s="57"/>
      <c r="C33" s="57"/>
      <c r="D33" s="57">
        <v>32</v>
      </c>
      <c r="E33" s="57">
        <v>32</v>
      </c>
      <c r="F33" s="57">
        <v>32</v>
      </c>
      <c r="G33" s="57">
        <v>32</v>
      </c>
      <c r="H33" s="57">
        <v>32</v>
      </c>
      <c r="I33" s="57">
        <v>33</v>
      </c>
      <c r="J33" s="57">
        <v>33</v>
      </c>
      <c r="K33" s="57">
        <v>33</v>
      </c>
      <c r="L33" s="57">
        <v>34</v>
      </c>
      <c r="M33" s="57">
        <v>33</v>
      </c>
      <c r="N33" s="57">
        <v>32</v>
      </c>
      <c r="O33" s="57">
        <v>32</v>
      </c>
      <c r="P33" s="57">
        <v>32</v>
      </c>
      <c r="Q33" s="57">
        <v>32</v>
      </c>
      <c r="R33" s="57">
        <v>32</v>
      </c>
      <c r="S33" s="57">
        <v>32</v>
      </c>
      <c r="T33" s="57">
        <v>32.5</v>
      </c>
      <c r="U33" s="57">
        <v>32.5</v>
      </c>
      <c r="V33" s="57"/>
      <c r="W33" s="57"/>
      <c r="X33" s="57">
        <v>32</v>
      </c>
      <c r="Y33" s="57">
        <v>32</v>
      </c>
      <c r="Z33" s="57">
        <v>32</v>
      </c>
      <c r="AA33" s="57">
        <v>32</v>
      </c>
      <c r="AB33" s="57">
        <v>32</v>
      </c>
      <c r="AC33" s="57">
        <v>43</v>
      </c>
      <c r="AD33" s="57">
        <v>33</v>
      </c>
      <c r="AE33" s="57">
        <v>32</v>
      </c>
      <c r="AF33" s="57">
        <v>32</v>
      </c>
      <c r="AG33" s="57">
        <v>32</v>
      </c>
      <c r="AH33" s="57">
        <v>32</v>
      </c>
      <c r="AI33" s="58">
        <v>32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>
      <c r="A34" s="56" t="s">
        <v>214</v>
      </c>
      <c r="B34" s="57">
        <v>34</v>
      </c>
      <c r="C34" s="57">
        <v>34</v>
      </c>
      <c r="D34" s="57">
        <v>17</v>
      </c>
      <c r="E34" s="57">
        <v>17</v>
      </c>
      <c r="F34" s="57">
        <v>17</v>
      </c>
      <c r="G34" s="57">
        <v>17</v>
      </c>
      <c r="H34" s="57">
        <v>34</v>
      </c>
      <c r="I34" s="57">
        <v>17</v>
      </c>
      <c r="J34" s="57">
        <v>21</v>
      </c>
      <c r="K34" s="57">
        <v>21</v>
      </c>
      <c r="L34" s="57">
        <v>21</v>
      </c>
      <c r="M34" s="57">
        <v>21</v>
      </c>
      <c r="N34" s="57">
        <v>17</v>
      </c>
      <c r="O34" s="57">
        <v>17</v>
      </c>
      <c r="P34" s="57">
        <v>17</v>
      </c>
      <c r="Q34" s="57">
        <v>17</v>
      </c>
      <c r="R34" s="57">
        <v>17</v>
      </c>
      <c r="S34" s="57">
        <v>17</v>
      </c>
      <c r="T34" s="57">
        <v>17</v>
      </c>
      <c r="U34" s="57">
        <v>17</v>
      </c>
      <c r="V34" s="57">
        <v>17</v>
      </c>
      <c r="W34" s="57">
        <v>17</v>
      </c>
      <c r="X34" s="57">
        <v>17</v>
      </c>
      <c r="Y34" s="57">
        <v>17</v>
      </c>
      <c r="Z34" s="57">
        <v>34</v>
      </c>
      <c r="AA34" s="57">
        <v>34</v>
      </c>
      <c r="AB34" s="57">
        <v>17</v>
      </c>
      <c r="AC34" s="57">
        <v>17</v>
      </c>
      <c r="AD34" s="57"/>
      <c r="AE34" s="57"/>
      <c r="AF34" s="57"/>
      <c r="AG34" s="57"/>
      <c r="AH34" s="57"/>
      <c r="AI34" s="5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>
      <c r="A35" s="56" t="s">
        <v>215</v>
      </c>
      <c r="B35" s="57"/>
      <c r="C35" s="57">
        <v>36</v>
      </c>
      <c r="D35" s="57">
        <v>36</v>
      </c>
      <c r="E35" s="57">
        <v>36</v>
      </c>
      <c r="F35" s="57">
        <v>36</v>
      </c>
      <c r="G35" s="57">
        <v>54</v>
      </c>
      <c r="H35" s="57">
        <v>54</v>
      </c>
      <c r="I35" s="57">
        <v>72</v>
      </c>
      <c r="J35" s="57">
        <v>18</v>
      </c>
      <c r="K35" s="57">
        <v>18</v>
      </c>
      <c r="L35" s="57">
        <v>36</v>
      </c>
      <c r="M35" s="57">
        <v>18</v>
      </c>
      <c r="N35" s="57">
        <v>18</v>
      </c>
      <c r="O35" s="57">
        <v>36</v>
      </c>
      <c r="P35" s="57">
        <v>36</v>
      </c>
      <c r="Q35" s="57">
        <v>36</v>
      </c>
      <c r="R35" s="57">
        <v>54</v>
      </c>
      <c r="S35" s="57">
        <v>18</v>
      </c>
      <c r="T35" s="57">
        <v>36</v>
      </c>
      <c r="U35" s="57">
        <v>36</v>
      </c>
      <c r="V35" s="57"/>
      <c r="W35" s="57"/>
      <c r="X35" s="57">
        <v>54</v>
      </c>
      <c r="Y35" s="57">
        <v>54</v>
      </c>
      <c r="Z35" s="57">
        <v>54</v>
      </c>
      <c r="AA35" s="57">
        <v>54</v>
      </c>
      <c r="AB35" s="57">
        <v>36</v>
      </c>
      <c r="AC35" s="57">
        <v>90</v>
      </c>
      <c r="AD35" s="57"/>
      <c r="AE35" s="57"/>
      <c r="AF35" s="57"/>
      <c r="AG35" s="57"/>
      <c r="AH35" s="57"/>
      <c r="AI35" s="5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>
      <c r="A36" s="56" t="s">
        <v>216</v>
      </c>
      <c r="B36" s="57">
        <v>158.81</v>
      </c>
      <c r="C36" s="57">
        <v>283.76823529411763</v>
      </c>
      <c r="D36" s="57">
        <v>65</v>
      </c>
      <c r="E36" s="57">
        <v>65</v>
      </c>
      <c r="F36" s="57">
        <v>65</v>
      </c>
      <c r="G36" s="57">
        <v>68.000000000000014</v>
      </c>
      <c r="H36" s="57">
        <v>68</v>
      </c>
      <c r="I36" s="57">
        <v>142.00000000000003</v>
      </c>
      <c r="J36" s="57">
        <v>65</v>
      </c>
      <c r="K36" s="57">
        <v>65</v>
      </c>
      <c r="L36" s="57">
        <v>65</v>
      </c>
      <c r="M36" s="57">
        <v>130</v>
      </c>
      <c r="N36" s="57">
        <v>336.20000000000005</v>
      </c>
      <c r="O36" s="57">
        <v>178.10000000000002</v>
      </c>
      <c r="P36" s="57">
        <v>124.10000000000001</v>
      </c>
      <c r="Q36" s="57">
        <v>65</v>
      </c>
      <c r="R36" s="57">
        <v>65</v>
      </c>
      <c r="S36" s="57">
        <v>64.000000000000014</v>
      </c>
      <c r="T36" s="57">
        <v>64.000000000000014</v>
      </c>
      <c r="U36" s="57">
        <v>64.000000000000014</v>
      </c>
      <c r="V36" s="57">
        <v>174.64000000000004</v>
      </c>
      <c r="W36" s="57">
        <v>174.64000000000004</v>
      </c>
      <c r="X36" s="57">
        <v>65</v>
      </c>
      <c r="Y36" s="57">
        <v>65</v>
      </c>
      <c r="Z36" s="57">
        <v>65</v>
      </c>
      <c r="AA36" s="57">
        <v>65</v>
      </c>
      <c r="AB36" s="57">
        <v>65</v>
      </c>
      <c r="AC36" s="57">
        <v>75</v>
      </c>
      <c r="AD36" s="57">
        <v>64.994503149766302</v>
      </c>
      <c r="AE36" s="57">
        <v>63.977269758327893</v>
      </c>
      <c r="AF36" s="57">
        <v>65.011484868277819</v>
      </c>
      <c r="AG36" s="57">
        <v>67.211484868277822</v>
      </c>
      <c r="AH36" s="57">
        <v>65.011713477030256</v>
      </c>
      <c r="AI36" s="58">
        <v>65.011713477030256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>
      <c r="A37" s="56" t="s">
        <v>167</v>
      </c>
      <c r="B37" s="57">
        <v>67.45</v>
      </c>
      <c r="C37" s="57">
        <v>102.15</v>
      </c>
      <c r="D37" s="57">
        <v>16.75</v>
      </c>
      <c r="E37" s="57">
        <v>16.75</v>
      </c>
      <c r="F37" s="57">
        <v>30.650000000000002</v>
      </c>
      <c r="G37" s="57">
        <v>11.3</v>
      </c>
      <c r="H37" s="57">
        <v>16.5</v>
      </c>
      <c r="I37" s="57">
        <v>12.350000000000001</v>
      </c>
      <c r="J37" s="57">
        <v>53.95</v>
      </c>
      <c r="K37" s="57">
        <v>53.95</v>
      </c>
      <c r="L37" s="57">
        <v>53.95</v>
      </c>
      <c r="M37" s="57"/>
      <c r="N37" s="57"/>
      <c r="O37" s="57"/>
      <c r="P37" s="57"/>
      <c r="Q37" s="57">
        <v>6.4</v>
      </c>
      <c r="R37" s="57">
        <v>14.450000000000001</v>
      </c>
      <c r="S37" s="57">
        <v>15.55</v>
      </c>
      <c r="T37" s="57">
        <v>15.55</v>
      </c>
      <c r="U37" s="57">
        <v>15.55</v>
      </c>
      <c r="V37" s="57">
        <v>81.375</v>
      </c>
      <c r="W37" s="57">
        <v>81.375</v>
      </c>
      <c r="X37" s="57">
        <v>28.75</v>
      </c>
      <c r="Y37" s="57">
        <v>28.75</v>
      </c>
      <c r="Z37" s="57">
        <v>26.650000000000002</v>
      </c>
      <c r="AA37" s="57">
        <v>26.650000000000002</v>
      </c>
      <c r="AB37" s="57">
        <v>16.75</v>
      </c>
      <c r="AC37" s="57">
        <v>12.700000000000001</v>
      </c>
      <c r="AD37" s="57">
        <v>36.050000000000004</v>
      </c>
      <c r="AE37" s="57">
        <v>10.8</v>
      </c>
      <c r="AF37" s="57">
        <v>18.25</v>
      </c>
      <c r="AG37" s="57">
        <v>16.05</v>
      </c>
      <c r="AH37" s="57">
        <v>13.4</v>
      </c>
      <c r="AI37" s="58">
        <v>11.05</v>
      </c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>
      <c r="A38" s="95" t="s">
        <v>217</v>
      </c>
      <c r="B38" s="96">
        <f>SUM(B32:B37)</f>
        <v>260.26</v>
      </c>
      <c r="C38" s="96">
        <f t="shared" ref="C38:AI38" si="2">SUM(C32:C37)</f>
        <v>455.91823529411761</v>
      </c>
      <c r="D38" s="96">
        <f t="shared" si="2"/>
        <v>246.75</v>
      </c>
      <c r="E38" s="96">
        <f t="shared" si="2"/>
        <v>246.75</v>
      </c>
      <c r="F38" s="96">
        <f t="shared" si="2"/>
        <v>260.64999999999998</v>
      </c>
      <c r="G38" s="96">
        <f t="shared" si="2"/>
        <v>262.3</v>
      </c>
      <c r="H38" s="96">
        <f t="shared" si="2"/>
        <v>232.5</v>
      </c>
      <c r="I38" s="96">
        <f t="shared" si="2"/>
        <v>415.85</v>
      </c>
      <c r="J38" s="96">
        <f t="shared" si="2"/>
        <v>274.95</v>
      </c>
      <c r="K38" s="96">
        <f t="shared" si="2"/>
        <v>274.95</v>
      </c>
      <c r="L38" s="96">
        <f t="shared" si="2"/>
        <v>209.95</v>
      </c>
      <c r="M38" s="96">
        <f t="shared" si="2"/>
        <v>286</v>
      </c>
      <c r="N38" s="96">
        <f t="shared" si="2"/>
        <v>403.20000000000005</v>
      </c>
      <c r="O38" s="96">
        <f t="shared" si="2"/>
        <v>263.10000000000002</v>
      </c>
      <c r="P38" s="96">
        <f t="shared" si="2"/>
        <v>209.10000000000002</v>
      </c>
      <c r="Q38" s="96">
        <f t="shared" si="2"/>
        <v>236.4</v>
      </c>
      <c r="R38" s="96">
        <f t="shared" si="2"/>
        <v>262.45</v>
      </c>
      <c r="S38" s="96">
        <f t="shared" si="2"/>
        <v>226.55</v>
      </c>
      <c r="T38" s="96">
        <f t="shared" si="2"/>
        <v>165.05</v>
      </c>
      <c r="U38" s="96">
        <f t="shared" si="2"/>
        <v>165.05</v>
      </c>
      <c r="V38" s="96">
        <f t="shared" si="2"/>
        <v>273.01500000000004</v>
      </c>
      <c r="W38" s="96">
        <f t="shared" si="2"/>
        <v>273.01500000000004</v>
      </c>
      <c r="X38" s="96">
        <f t="shared" si="2"/>
        <v>276.75</v>
      </c>
      <c r="Y38" s="96">
        <f t="shared" si="2"/>
        <v>196.75</v>
      </c>
      <c r="Z38" s="96">
        <f t="shared" si="2"/>
        <v>291.64999999999998</v>
      </c>
      <c r="AA38" s="96">
        <f t="shared" si="2"/>
        <v>211.65</v>
      </c>
      <c r="AB38" s="96">
        <f t="shared" si="2"/>
        <v>246.75</v>
      </c>
      <c r="AC38" s="96">
        <f t="shared" si="2"/>
        <v>325.2</v>
      </c>
      <c r="AD38" s="96">
        <f t="shared" si="2"/>
        <v>280.04450314976629</v>
      </c>
      <c r="AE38" s="96">
        <f t="shared" si="2"/>
        <v>333.77726975832792</v>
      </c>
      <c r="AF38" s="96">
        <f t="shared" si="2"/>
        <v>231.26148486827782</v>
      </c>
      <c r="AG38" s="96">
        <f t="shared" si="2"/>
        <v>231.26148486827782</v>
      </c>
      <c r="AH38" s="96">
        <f t="shared" si="2"/>
        <v>226.41171347703025</v>
      </c>
      <c r="AI38" s="96">
        <f t="shared" si="2"/>
        <v>224.06171347703025</v>
      </c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>
      <c r="A39" s="56" t="s">
        <v>159</v>
      </c>
      <c r="B39" s="57"/>
      <c r="C39" s="57"/>
      <c r="D39" s="57">
        <v>2.15</v>
      </c>
      <c r="E39" s="57">
        <v>2.15</v>
      </c>
      <c r="F39" s="57">
        <v>3.9000000000000004</v>
      </c>
      <c r="G39" s="57">
        <v>4.3</v>
      </c>
      <c r="H39" s="57">
        <v>6.3000000000000007</v>
      </c>
      <c r="I39" s="57">
        <v>6.2</v>
      </c>
      <c r="J39" s="57">
        <v>2.35</v>
      </c>
      <c r="K39" s="57">
        <v>2.35</v>
      </c>
      <c r="L39" s="57">
        <v>2.35</v>
      </c>
      <c r="M39" s="57"/>
      <c r="N39" s="57"/>
      <c r="O39" s="57"/>
      <c r="P39" s="57"/>
      <c r="Q39" s="57"/>
      <c r="R39" s="57">
        <v>2.0500000000000003</v>
      </c>
      <c r="S39" s="57">
        <v>2.3000000000000003</v>
      </c>
      <c r="T39" s="57">
        <v>2.3000000000000003</v>
      </c>
      <c r="U39" s="57">
        <v>2.3000000000000003</v>
      </c>
      <c r="V39" s="57"/>
      <c r="W39" s="57"/>
      <c r="X39" s="57">
        <v>2.4500000000000002</v>
      </c>
      <c r="Y39" s="57">
        <v>2.4500000000000002</v>
      </c>
      <c r="Z39" s="57">
        <v>2.25</v>
      </c>
      <c r="AA39" s="57">
        <v>2.25</v>
      </c>
      <c r="AB39" s="57">
        <v>1.4000000000000001</v>
      </c>
      <c r="AC39" s="57">
        <v>6.3500000000000005</v>
      </c>
      <c r="AD39" s="57">
        <v>1.55</v>
      </c>
      <c r="AE39" s="57">
        <v>1.6</v>
      </c>
      <c r="AF39" s="57">
        <v>1.55</v>
      </c>
      <c r="AG39" s="57"/>
      <c r="AH39" s="57">
        <v>1.7000000000000002</v>
      </c>
      <c r="AI39" s="58">
        <v>1.6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>
      <c r="A40" s="56" t="s">
        <v>160</v>
      </c>
      <c r="B40" s="57">
        <v>20.100000000000001</v>
      </c>
      <c r="C40" s="57">
        <v>40.400000000000006</v>
      </c>
      <c r="D40" s="57">
        <v>6.4</v>
      </c>
      <c r="E40" s="57">
        <v>6.4</v>
      </c>
      <c r="F40" s="57">
        <v>6.4</v>
      </c>
      <c r="G40" s="57">
        <v>21.8</v>
      </c>
      <c r="H40" s="57">
        <v>21.8</v>
      </c>
      <c r="I40" s="57">
        <v>34.5</v>
      </c>
      <c r="J40" s="57">
        <v>11</v>
      </c>
      <c r="K40" s="57">
        <v>11</v>
      </c>
      <c r="L40" s="57">
        <v>11</v>
      </c>
      <c r="M40" s="57">
        <v>11</v>
      </c>
      <c r="N40" s="57">
        <v>5.15</v>
      </c>
      <c r="O40" s="57"/>
      <c r="P40" s="57">
        <v>7.4</v>
      </c>
      <c r="Q40" s="57">
        <v>17.100000000000001</v>
      </c>
      <c r="R40" s="57">
        <v>6.4</v>
      </c>
      <c r="S40" s="57">
        <v>9.7000000000000011</v>
      </c>
      <c r="T40" s="57">
        <v>9.7000000000000011</v>
      </c>
      <c r="U40" s="57">
        <v>9.7000000000000011</v>
      </c>
      <c r="V40" s="57"/>
      <c r="W40" s="57"/>
      <c r="X40" s="57">
        <v>6.8500000000000005</v>
      </c>
      <c r="Y40" s="57">
        <v>6.8500000000000005</v>
      </c>
      <c r="Z40" s="57">
        <v>8</v>
      </c>
      <c r="AA40" s="57">
        <v>8</v>
      </c>
      <c r="AB40" s="57">
        <v>12.3</v>
      </c>
      <c r="AC40" s="57">
        <v>20.05</v>
      </c>
      <c r="AD40" s="57">
        <v>35.700000000000003</v>
      </c>
      <c r="AE40" s="57">
        <v>53.400000000000006</v>
      </c>
      <c r="AF40" s="57">
        <v>27.950000000000003</v>
      </c>
      <c r="AG40" s="57">
        <v>17.400000000000002</v>
      </c>
      <c r="AH40" s="57">
        <v>6.4</v>
      </c>
      <c r="AI40" s="58">
        <v>6.4</v>
      </c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>
      <c r="A41" s="56" t="s">
        <v>161</v>
      </c>
      <c r="B41" s="57"/>
      <c r="C41" s="57"/>
      <c r="D41" s="57">
        <v>13.100000000000001</v>
      </c>
      <c r="E41" s="57">
        <v>13.100000000000001</v>
      </c>
      <c r="F41" s="57">
        <v>23.950000000000003</v>
      </c>
      <c r="G41" s="57">
        <v>12</v>
      </c>
      <c r="H41" s="57">
        <v>17.55</v>
      </c>
      <c r="I41" s="57">
        <v>1</v>
      </c>
      <c r="J41" s="57">
        <v>8.8000000000000007</v>
      </c>
      <c r="K41" s="57">
        <v>8.8000000000000007</v>
      </c>
      <c r="L41" s="57">
        <v>8.8000000000000007</v>
      </c>
      <c r="M41" s="57"/>
      <c r="N41" s="57"/>
      <c r="O41" s="57"/>
      <c r="P41" s="57"/>
      <c r="Q41" s="57"/>
      <c r="R41" s="57">
        <v>11.55</v>
      </c>
      <c r="S41" s="57">
        <v>3.85</v>
      </c>
      <c r="T41" s="57">
        <v>3.85</v>
      </c>
      <c r="U41" s="57">
        <v>3.85</v>
      </c>
      <c r="V41" s="57"/>
      <c r="W41" s="57"/>
      <c r="X41" s="57">
        <v>4.9000000000000004</v>
      </c>
      <c r="Y41" s="57">
        <v>4.9000000000000004</v>
      </c>
      <c r="Z41" s="57">
        <v>4.55</v>
      </c>
      <c r="AA41" s="57">
        <v>4.55</v>
      </c>
      <c r="AB41" s="57">
        <v>5.65</v>
      </c>
      <c r="AC41" s="57">
        <v>1.55</v>
      </c>
      <c r="AD41" s="57">
        <v>5.8500000000000005</v>
      </c>
      <c r="AE41" s="57">
        <v>2.6500000000000004</v>
      </c>
      <c r="AF41" s="57">
        <v>3.1</v>
      </c>
      <c r="AG41" s="57"/>
      <c r="AH41" s="57">
        <v>10.5</v>
      </c>
      <c r="AI41" s="58">
        <v>8.85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>
      <c r="A42" s="56" t="s">
        <v>165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>
        <v>3.35</v>
      </c>
      <c r="AE42" s="57">
        <v>3.35</v>
      </c>
      <c r="AF42" s="57">
        <v>3.35</v>
      </c>
      <c r="AG42" s="57">
        <v>3.35</v>
      </c>
      <c r="AH42" s="57">
        <v>3.35</v>
      </c>
      <c r="AI42" s="58">
        <v>3.35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>
      <c r="A43" s="56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>
      <c r="A44" s="56" t="s">
        <v>168</v>
      </c>
      <c r="B44" s="57">
        <v>107.95</v>
      </c>
      <c r="C44" s="57">
        <v>99.25</v>
      </c>
      <c r="D44" s="57"/>
      <c r="E44" s="57"/>
      <c r="F44" s="57"/>
      <c r="G44" s="57"/>
      <c r="H44" s="57"/>
      <c r="I44" s="57"/>
      <c r="J44" s="57">
        <v>51.5</v>
      </c>
      <c r="K44" s="57">
        <v>51.5</v>
      </c>
      <c r="L44" s="57">
        <v>51.5</v>
      </c>
      <c r="M44" s="57">
        <v>409.20000000000005</v>
      </c>
      <c r="N44" s="57">
        <v>315.60000000000002</v>
      </c>
      <c r="O44" s="57">
        <v>100</v>
      </c>
      <c r="P44" s="57">
        <v>61.75</v>
      </c>
      <c r="Q44" s="57"/>
      <c r="R44" s="57"/>
      <c r="S44" s="57">
        <v>14.850000000000001</v>
      </c>
      <c r="T44" s="57">
        <v>14.850000000000001</v>
      </c>
      <c r="U44" s="57">
        <v>14.850000000000001</v>
      </c>
      <c r="V44" s="57">
        <v>37.200000000000003</v>
      </c>
      <c r="W44" s="57">
        <v>37.200000000000003</v>
      </c>
      <c r="X44" s="57"/>
      <c r="Y44" s="57"/>
      <c r="Z44" s="57"/>
      <c r="AA44" s="57"/>
      <c r="AB44" s="57"/>
      <c r="AC44" s="57"/>
      <c r="AD44" s="57">
        <v>9</v>
      </c>
      <c r="AE44" s="57">
        <v>9</v>
      </c>
      <c r="AF44" s="57">
        <v>9</v>
      </c>
      <c r="AG44" s="57">
        <v>9</v>
      </c>
      <c r="AH44" s="57">
        <v>9</v>
      </c>
      <c r="AI44" s="58">
        <v>9</v>
      </c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>
      <c r="A45" s="56" t="s">
        <v>169</v>
      </c>
      <c r="B45" s="57"/>
      <c r="C45" s="57">
        <v>99.25</v>
      </c>
      <c r="D45" s="57"/>
      <c r="E45" s="57"/>
      <c r="F45" s="57"/>
      <c r="G45" s="57"/>
      <c r="H45" s="57"/>
      <c r="I45" s="57"/>
      <c r="J45" s="57">
        <v>102.2</v>
      </c>
      <c r="K45" s="57">
        <v>102.2</v>
      </c>
      <c r="L45" s="57">
        <v>102.2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>
        <v>68.3</v>
      </c>
      <c r="AE45" s="57"/>
      <c r="AF45" s="57"/>
      <c r="AG45" s="57"/>
      <c r="AH45" s="57"/>
      <c r="AI45" s="5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>
      <c r="A46" s="56" t="s">
        <v>170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>
      <c r="A47" s="56" t="s">
        <v>172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>
      <c r="A48" s="56" t="s">
        <v>173</v>
      </c>
      <c r="B48" s="57">
        <v>14.200000000000001</v>
      </c>
      <c r="C48" s="57">
        <v>22.05</v>
      </c>
      <c r="D48" s="57">
        <v>13.3</v>
      </c>
      <c r="E48" s="57">
        <v>12.700000000000001</v>
      </c>
      <c r="F48" s="57">
        <v>15.8</v>
      </c>
      <c r="G48" s="57">
        <v>14.8</v>
      </c>
      <c r="H48" s="57">
        <v>17.45</v>
      </c>
      <c r="I48" s="57">
        <v>19.05</v>
      </c>
      <c r="J48" s="57">
        <v>21</v>
      </c>
      <c r="K48" s="57">
        <v>20.400000000000002</v>
      </c>
      <c r="L48" s="57">
        <v>20.55</v>
      </c>
      <c r="M48" s="57">
        <v>32.6</v>
      </c>
      <c r="N48" s="57">
        <v>30</v>
      </c>
      <c r="O48" s="57">
        <v>17.7</v>
      </c>
      <c r="P48" s="57">
        <v>12.5</v>
      </c>
      <c r="Q48" s="57">
        <v>8.65</v>
      </c>
      <c r="R48" s="57">
        <v>7.6000000000000005</v>
      </c>
      <c r="S48" s="57">
        <v>10.950000000000001</v>
      </c>
      <c r="T48" s="57">
        <v>10.950000000000001</v>
      </c>
      <c r="U48" s="57">
        <v>10.050000000000001</v>
      </c>
      <c r="V48" s="57">
        <v>9.0500000000000007</v>
      </c>
      <c r="W48" s="57">
        <v>8.8000000000000007</v>
      </c>
      <c r="X48" s="57">
        <v>24.450000000000003</v>
      </c>
      <c r="Y48" s="57">
        <v>23.1</v>
      </c>
      <c r="Z48" s="57">
        <v>25.6</v>
      </c>
      <c r="AA48" s="57">
        <v>24.25</v>
      </c>
      <c r="AB48" s="57">
        <v>11.350000000000001</v>
      </c>
      <c r="AC48" s="57">
        <v>17.45</v>
      </c>
      <c r="AD48" s="57">
        <v>17.850000000000001</v>
      </c>
      <c r="AE48" s="57">
        <v>11.75</v>
      </c>
      <c r="AF48" s="57">
        <v>23.650000000000002</v>
      </c>
      <c r="AG48" s="57">
        <v>24.1</v>
      </c>
      <c r="AH48" s="57">
        <v>16.45</v>
      </c>
      <c r="AI48" s="58">
        <v>16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>
      <c r="A49" s="56" t="s">
        <v>174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>
      <c r="A50" s="63" t="s">
        <v>175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>
      <c r="A51" s="56" t="s">
        <v>176</v>
      </c>
      <c r="B51" s="57"/>
      <c r="C51" s="57"/>
      <c r="D51" s="57">
        <v>10.5</v>
      </c>
      <c r="E51" s="57">
        <v>10.5</v>
      </c>
      <c r="F51" s="57">
        <v>11.850000000000001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15.100000000000001</v>
      </c>
      <c r="R51" s="57">
        <v>15.100000000000001</v>
      </c>
      <c r="S51" s="57"/>
      <c r="T51" s="57"/>
      <c r="U51" s="57"/>
      <c r="V51" s="57"/>
      <c r="W51" s="57"/>
      <c r="X51" s="57">
        <v>8.75</v>
      </c>
      <c r="Y51" s="57">
        <v>8.75</v>
      </c>
      <c r="Z51" s="57">
        <v>8.75</v>
      </c>
      <c r="AA51" s="57">
        <v>8.75</v>
      </c>
      <c r="AB51" s="57">
        <v>7.75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ht="16.5">
      <c r="A52" s="56" t="s">
        <v>50</v>
      </c>
      <c r="B52" s="57"/>
      <c r="C52" s="57"/>
      <c r="D52" s="57">
        <v>44.75</v>
      </c>
      <c r="E52" s="57">
        <v>44.75</v>
      </c>
      <c r="F52" s="57">
        <v>50.6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>
        <v>49.75</v>
      </c>
      <c r="R52" s="57">
        <v>49.75</v>
      </c>
      <c r="S52" s="57"/>
      <c r="T52" s="57"/>
      <c r="U52" s="57"/>
      <c r="V52" s="57"/>
      <c r="W52" s="57"/>
      <c r="X52" s="57">
        <v>34.25</v>
      </c>
      <c r="Y52" s="57">
        <v>34.25</v>
      </c>
      <c r="Z52" s="57">
        <v>34.25</v>
      </c>
      <c r="AA52" s="57">
        <v>34.25</v>
      </c>
      <c r="AB52" s="57">
        <v>30.400000000000002</v>
      </c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>
      <c r="A53" s="64" t="s">
        <v>218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>
      <c r="A54" s="65" t="s">
        <v>219</v>
      </c>
      <c r="B54" s="57"/>
      <c r="C54" s="57"/>
      <c r="D54" s="57">
        <v>50</v>
      </c>
      <c r="E54" s="57">
        <v>50</v>
      </c>
      <c r="F54" s="57">
        <v>50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50</v>
      </c>
      <c r="R54" s="57">
        <v>50</v>
      </c>
      <c r="S54" s="57"/>
      <c r="T54" s="57"/>
      <c r="U54" s="57"/>
      <c r="V54" s="57"/>
      <c r="W54" s="57"/>
      <c r="X54" s="57">
        <v>50</v>
      </c>
      <c r="Y54" s="57">
        <v>50</v>
      </c>
      <c r="Z54" s="57">
        <v>50</v>
      </c>
      <c r="AA54" s="57">
        <v>50</v>
      </c>
      <c r="AB54" s="57">
        <v>50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>
      <c r="A55" s="65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>
      <c r="A56" s="64" t="s">
        <v>182</v>
      </c>
      <c r="B56" s="57">
        <v>5.45</v>
      </c>
      <c r="C56" s="57">
        <v>22.950000000000003</v>
      </c>
      <c r="D56" s="57">
        <v>9.6000000000000014</v>
      </c>
      <c r="E56" s="57">
        <v>9.6000000000000014</v>
      </c>
      <c r="F56" s="57">
        <v>10.8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11.200000000000001</v>
      </c>
      <c r="R56" s="57">
        <v>11.200000000000001</v>
      </c>
      <c r="S56" s="57"/>
      <c r="T56" s="57"/>
      <c r="U56" s="57"/>
      <c r="V56" s="57"/>
      <c r="W56" s="57"/>
      <c r="X56" s="57">
        <v>12.200000000000001</v>
      </c>
      <c r="Y56" s="57">
        <v>12.200000000000001</v>
      </c>
      <c r="Z56" s="57">
        <v>12.200000000000001</v>
      </c>
      <c r="AA56" s="57">
        <v>12.200000000000001</v>
      </c>
      <c r="AB56" s="57">
        <v>10.850000000000001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</row>
    <row r="58" spans="1:153" s="46" customFormat="1">
      <c r="A58" s="69" t="s">
        <v>184</v>
      </c>
      <c r="B58" s="70">
        <f>SUM(B39:B56,B38,B30,B28)</f>
        <v>535.21</v>
      </c>
      <c r="C58" s="70">
        <f t="shared" ref="C58:AI58" si="3">SUM(C39:C56,C38,C30,C28)</f>
        <v>984.46823529411768</v>
      </c>
      <c r="D58" s="70">
        <f t="shared" si="3"/>
        <v>616.34999999999991</v>
      </c>
      <c r="E58" s="70">
        <f t="shared" si="3"/>
        <v>593.20000000000005</v>
      </c>
      <c r="F58" s="70">
        <f t="shared" si="3"/>
        <v>719.2</v>
      </c>
      <c r="G58" s="70">
        <f t="shared" si="3"/>
        <v>651.6</v>
      </c>
      <c r="H58" s="70">
        <f t="shared" si="3"/>
        <v>716.05000000000007</v>
      </c>
      <c r="I58" s="70">
        <f t="shared" si="3"/>
        <v>909.35</v>
      </c>
      <c r="J58" s="70">
        <f t="shared" si="3"/>
        <v>875</v>
      </c>
      <c r="K58" s="70">
        <f t="shared" si="3"/>
        <v>852.40000000000009</v>
      </c>
      <c r="L58" s="70">
        <f t="shared" si="3"/>
        <v>820.95</v>
      </c>
      <c r="M58" s="70">
        <f t="shared" si="3"/>
        <v>1289.4000000000001</v>
      </c>
      <c r="N58" s="70">
        <f t="shared" si="3"/>
        <v>1146.075</v>
      </c>
      <c r="O58" s="70">
        <f t="shared" si="3"/>
        <v>674.2</v>
      </c>
      <c r="P58" s="70">
        <f t="shared" si="3"/>
        <v>485.25</v>
      </c>
      <c r="Q58" s="70">
        <f t="shared" si="3"/>
        <v>545.15</v>
      </c>
      <c r="R58" s="70">
        <f t="shared" si="3"/>
        <v>616.44999999999993</v>
      </c>
      <c r="S58" s="70">
        <f t="shared" si="3"/>
        <v>505.25000000000006</v>
      </c>
      <c r="T58" s="70">
        <f t="shared" si="3"/>
        <v>455.30000000000007</v>
      </c>
      <c r="U58" s="70">
        <f t="shared" si="3"/>
        <v>421.85</v>
      </c>
      <c r="V58" s="70">
        <f t="shared" si="3"/>
        <v>376.56500000000005</v>
      </c>
      <c r="W58" s="70">
        <f t="shared" si="3"/>
        <v>376.31500000000005</v>
      </c>
      <c r="X58" s="70">
        <f t="shared" si="3"/>
        <v>762.65000000000009</v>
      </c>
      <c r="Y58" s="70">
        <f t="shared" si="3"/>
        <v>681.30000000000007</v>
      </c>
      <c r="Z58" s="70">
        <f t="shared" si="3"/>
        <v>789.95</v>
      </c>
      <c r="AA58" s="70">
        <f t="shared" si="3"/>
        <v>708.6</v>
      </c>
      <c r="AB58" s="70">
        <f t="shared" si="3"/>
        <v>620.05000000000007</v>
      </c>
      <c r="AC58" s="70">
        <f t="shared" si="3"/>
        <v>758.5</v>
      </c>
      <c r="AD58" s="70">
        <f t="shared" si="3"/>
        <v>794.04450314976623</v>
      </c>
      <c r="AE58" s="70">
        <f t="shared" si="3"/>
        <v>617.07726975832793</v>
      </c>
      <c r="AF58" s="70">
        <f t="shared" si="3"/>
        <v>653.41148486827785</v>
      </c>
      <c r="AG58" s="70">
        <f t="shared" si="3"/>
        <v>665.21148486827792</v>
      </c>
      <c r="AH58" s="70">
        <f t="shared" si="3"/>
        <v>491.31171347703025</v>
      </c>
      <c r="AI58" s="70">
        <f t="shared" si="3"/>
        <v>480.66171347703028</v>
      </c>
    </row>
    <row r="59" spans="1:153" s="46" customFormat="1" ht="31.5" customHeight="1">
      <c r="A59" s="72" t="s">
        <v>185</v>
      </c>
      <c r="B59" s="73">
        <f t="shared" ref="B59:AI59" si="4">B12-B58</f>
        <v>77.289999999999964</v>
      </c>
      <c r="C59" s="73">
        <f t="shared" si="4"/>
        <v>255.84426470588232</v>
      </c>
      <c r="D59" s="73">
        <f t="shared" si="4"/>
        <v>149.88487916394524</v>
      </c>
      <c r="E59" s="73">
        <f t="shared" si="4"/>
        <v>243.03487916394511</v>
      </c>
      <c r="F59" s="73">
        <f t="shared" si="4"/>
        <v>418.13463618549963</v>
      </c>
      <c r="G59" s="73">
        <f t="shared" si="4"/>
        <v>-8.6464852607709872</v>
      </c>
      <c r="H59" s="73">
        <f t="shared" si="4"/>
        <v>221.44999999999993</v>
      </c>
      <c r="I59" s="73">
        <f t="shared" si="4"/>
        <v>799.09</v>
      </c>
      <c r="J59" s="73">
        <f t="shared" si="4"/>
        <v>215.45000000000005</v>
      </c>
      <c r="K59" s="73">
        <f t="shared" si="4"/>
        <v>238.04999999999995</v>
      </c>
      <c r="L59" s="73">
        <f t="shared" si="4"/>
        <v>269.5</v>
      </c>
      <c r="M59" s="73">
        <f t="shared" si="4"/>
        <v>-62.861839999999802</v>
      </c>
      <c r="N59" s="73">
        <f t="shared" si="4"/>
        <v>-1146.075</v>
      </c>
      <c r="O59" s="73">
        <f t="shared" si="4"/>
        <v>-674.2</v>
      </c>
      <c r="P59" s="73">
        <f t="shared" si="4"/>
        <v>-485.25</v>
      </c>
      <c r="Q59" s="73">
        <f t="shared" si="4"/>
        <v>262.38493333333338</v>
      </c>
      <c r="R59" s="73">
        <f t="shared" si="4"/>
        <v>216.5647496992691</v>
      </c>
      <c r="S59" s="73">
        <f t="shared" si="4"/>
        <v>201.94999999999987</v>
      </c>
      <c r="T59" s="73">
        <f t="shared" si="4"/>
        <v>251.89999999999986</v>
      </c>
      <c r="U59" s="73">
        <f t="shared" si="4"/>
        <v>285.34999999999991</v>
      </c>
      <c r="V59" s="73">
        <f t="shared" si="4"/>
        <v>343.43499999999995</v>
      </c>
      <c r="W59" s="73">
        <f t="shared" si="4"/>
        <v>343.68499999999995</v>
      </c>
      <c r="X59" s="73">
        <f t="shared" si="4"/>
        <v>386.14999999999986</v>
      </c>
      <c r="Y59" s="73">
        <f t="shared" si="4"/>
        <v>467.49999999999989</v>
      </c>
      <c r="Z59" s="73">
        <f t="shared" si="4"/>
        <v>372.5</v>
      </c>
      <c r="AA59" s="73">
        <f t="shared" si="4"/>
        <v>453.85</v>
      </c>
      <c r="AB59" s="73">
        <f t="shared" si="4"/>
        <v>221.55000000000007</v>
      </c>
      <c r="AC59" s="73">
        <f t="shared" si="4"/>
        <v>374.24749999999995</v>
      </c>
      <c r="AD59" s="73">
        <f t="shared" si="4"/>
        <v>560.45549685023377</v>
      </c>
      <c r="AE59" s="73">
        <f t="shared" si="4"/>
        <v>462.92273024167207</v>
      </c>
      <c r="AF59" s="73">
        <f t="shared" si="4"/>
        <v>17.588515131722147</v>
      </c>
      <c r="AG59" s="73">
        <f t="shared" si="4"/>
        <v>187.13351513172211</v>
      </c>
      <c r="AH59" s="73">
        <f t="shared" si="4"/>
        <v>100.02292619203149</v>
      </c>
      <c r="AI59" s="74">
        <f t="shared" si="4"/>
        <v>-80.920804806723993</v>
      </c>
    </row>
    <row r="60" spans="1:153" s="4" customFormat="1">
      <c r="A60" s="1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7"/>
      <c r="O60" s="97"/>
      <c r="P60" s="97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1"/>
    </row>
    <row r="61" spans="1:153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7"/>
    </row>
    <row r="62" spans="1:153">
      <c r="A62" s="19" t="s">
        <v>186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7"/>
    </row>
    <row r="63" spans="1:153" s="55" customFormat="1">
      <c r="A63" s="52" t="s">
        <v>189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</row>
    <row r="64" spans="1:153" s="36" customFormat="1">
      <c r="A64" s="56" t="s">
        <v>190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8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</row>
    <row r="65" spans="1:153" s="36" customFormat="1">
      <c r="A65" s="56" t="s">
        <v>191</v>
      </c>
      <c r="B65" s="57">
        <v>52.35</v>
      </c>
      <c r="C65" s="57">
        <v>0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v>57.150000000000006</v>
      </c>
      <c r="W65" s="57">
        <v>47.7</v>
      </c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8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</row>
    <row r="66" spans="1:153" s="46" customFormat="1">
      <c r="A66" s="69" t="s">
        <v>192</v>
      </c>
      <c r="B66" s="70">
        <f t="shared" ref="B66:M66" si="5">SUM(B63:B65)</f>
        <v>52.35</v>
      </c>
      <c r="C66" s="70">
        <f t="shared" si="5"/>
        <v>0</v>
      </c>
      <c r="D66" s="70">
        <f t="shared" si="5"/>
        <v>0</v>
      </c>
      <c r="E66" s="70">
        <f t="shared" si="5"/>
        <v>0</v>
      </c>
      <c r="F66" s="70">
        <f t="shared" ref="F66" si="6">SUM(F63:F65)</f>
        <v>0</v>
      </c>
      <c r="G66" s="70">
        <f t="shared" si="5"/>
        <v>0</v>
      </c>
      <c r="H66" s="70">
        <f t="shared" si="5"/>
        <v>0</v>
      </c>
      <c r="I66" s="70">
        <f t="shared" si="5"/>
        <v>0</v>
      </c>
      <c r="J66" s="70">
        <f t="shared" si="5"/>
        <v>0</v>
      </c>
      <c r="K66" s="70">
        <f t="shared" si="5"/>
        <v>0</v>
      </c>
      <c r="L66" s="70">
        <f t="shared" si="5"/>
        <v>0</v>
      </c>
      <c r="M66" s="70">
        <f t="shared" si="5"/>
        <v>0</v>
      </c>
      <c r="N66" s="70">
        <f t="shared" ref="N66:AI66" si="7">SUM(N63:N65)</f>
        <v>0</v>
      </c>
      <c r="O66" s="70">
        <f t="shared" si="7"/>
        <v>0</v>
      </c>
      <c r="P66" s="70">
        <f t="shared" si="7"/>
        <v>0</v>
      </c>
      <c r="Q66" s="70">
        <f t="shared" si="7"/>
        <v>0</v>
      </c>
      <c r="R66" s="70">
        <f t="shared" si="7"/>
        <v>0</v>
      </c>
      <c r="S66" s="70">
        <f t="shared" si="7"/>
        <v>0</v>
      </c>
      <c r="T66" s="70">
        <f t="shared" si="7"/>
        <v>0</v>
      </c>
      <c r="U66" s="70">
        <f t="shared" si="7"/>
        <v>0</v>
      </c>
      <c r="V66" s="70">
        <f t="shared" si="7"/>
        <v>57.150000000000006</v>
      </c>
      <c r="W66" s="70">
        <f t="shared" si="7"/>
        <v>47.7</v>
      </c>
      <c r="X66" s="70">
        <f t="shared" si="7"/>
        <v>0</v>
      </c>
      <c r="Y66" s="70">
        <f t="shared" si="7"/>
        <v>0</v>
      </c>
      <c r="Z66" s="70">
        <f t="shared" si="7"/>
        <v>0</v>
      </c>
      <c r="AA66" s="70">
        <f t="shared" si="7"/>
        <v>0</v>
      </c>
      <c r="AB66" s="70">
        <f t="shared" si="7"/>
        <v>0</v>
      </c>
      <c r="AC66" s="70">
        <f t="shared" si="7"/>
        <v>0</v>
      </c>
      <c r="AD66" s="70">
        <f t="shared" si="7"/>
        <v>0</v>
      </c>
      <c r="AE66" s="70">
        <f t="shared" si="7"/>
        <v>0</v>
      </c>
      <c r="AF66" s="70">
        <f t="shared" si="7"/>
        <v>0</v>
      </c>
      <c r="AG66" s="70">
        <f t="shared" si="7"/>
        <v>0</v>
      </c>
      <c r="AH66" s="70">
        <f t="shared" si="7"/>
        <v>0</v>
      </c>
      <c r="AI66" s="71">
        <f t="shared" si="7"/>
        <v>0</v>
      </c>
    </row>
    <row r="67" spans="1:153" s="26" customFormat="1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80"/>
    </row>
    <row r="68" spans="1:153" s="46" customFormat="1">
      <c r="A68" s="69" t="s">
        <v>193</v>
      </c>
      <c r="B68" s="70">
        <f t="shared" ref="B68:AI68" si="8">SUM(B66,B58)</f>
        <v>587.56000000000006</v>
      </c>
      <c r="C68" s="70">
        <f t="shared" si="8"/>
        <v>984.46823529411768</v>
      </c>
      <c r="D68" s="70">
        <f t="shared" si="8"/>
        <v>616.34999999999991</v>
      </c>
      <c r="E68" s="70">
        <f t="shared" si="8"/>
        <v>593.20000000000005</v>
      </c>
      <c r="F68" s="70">
        <f t="shared" si="8"/>
        <v>719.2</v>
      </c>
      <c r="G68" s="70">
        <f t="shared" si="8"/>
        <v>651.6</v>
      </c>
      <c r="H68" s="70">
        <f t="shared" si="8"/>
        <v>716.05000000000007</v>
      </c>
      <c r="I68" s="70">
        <f t="shared" si="8"/>
        <v>909.35</v>
      </c>
      <c r="J68" s="70">
        <f t="shared" si="8"/>
        <v>875</v>
      </c>
      <c r="K68" s="70">
        <f t="shared" si="8"/>
        <v>852.40000000000009</v>
      </c>
      <c r="L68" s="70">
        <f t="shared" si="8"/>
        <v>820.95</v>
      </c>
      <c r="M68" s="70">
        <f t="shared" si="8"/>
        <v>1289.4000000000001</v>
      </c>
      <c r="N68" s="70">
        <f t="shared" si="8"/>
        <v>1146.075</v>
      </c>
      <c r="O68" s="70">
        <f t="shared" si="8"/>
        <v>674.2</v>
      </c>
      <c r="P68" s="70">
        <f t="shared" si="8"/>
        <v>485.25</v>
      </c>
      <c r="Q68" s="70">
        <f t="shared" si="8"/>
        <v>545.15</v>
      </c>
      <c r="R68" s="70">
        <f t="shared" si="8"/>
        <v>616.44999999999993</v>
      </c>
      <c r="S68" s="70">
        <f t="shared" si="8"/>
        <v>505.25000000000006</v>
      </c>
      <c r="T68" s="70">
        <f t="shared" si="8"/>
        <v>455.30000000000007</v>
      </c>
      <c r="U68" s="70">
        <f t="shared" si="8"/>
        <v>421.85</v>
      </c>
      <c r="V68" s="70">
        <f t="shared" si="8"/>
        <v>433.71500000000003</v>
      </c>
      <c r="W68" s="70">
        <f t="shared" si="8"/>
        <v>424.01500000000004</v>
      </c>
      <c r="X68" s="70">
        <f t="shared" si="8"/>
        <v>762.65000000000009</v>
      </c>
      <c r="Y68" s="70">
        <f t="shared" si="8"/>
        <v>681.30000000000007</v>
      </c>
      <c r="Z68" s="70">
        <f t="shared" si="8"/>
        <v>789.95</v>
      </c>
      <c r="AA68" s="70">
        <f t="shared" si="8"/>
        <v>708.6</v>
      </c>
      <c r="AB68" s="70">
        <f t="shared" si="8"/>
        <v>620.05000000000007</v>
      </c>
      <c r="AC68" s="70">
        <f t="shared" si="8"/>
        <v>758.5</v>
      </c>
      <c r="AD68" s="70">
        <f t="shared" si="8"/>
        <v>794.04450314976623</v>
      </c>
      <c r="AE68" s="70">
        <f t="shared" si="8"/>
        <v>617.07726975832793</v>
      </c>
      <c r="AF68" s="70">
        <f t="shared" si="8"/>
        <v>653.41148486827785</v>
      </c>
      <c r="AG68" s="70">
        <f t="shared" si="8"/>
        <v>665.21148486827792</v>
      </c>
      <c r="AH68" s="70">
        <f t="shared" si="8"/>
        <v>491.31171347703025</v>
      </c>
      <c r="AI68" s="71">
        <f t="shared" si="8"/>
        <v>480.66171347703028</v>
      </c>
    </row>
    <row r="69" spans="1:153" s="46" customFormat="1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98"/>
      <c r="O69" s="98"/>
      <c r="P69" s="98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1"/>
    </row>
    <row r="70" spans="1:153" s="46" customFormat="1" ht="31.5" thickBot="1">
      <c r="A70" s="81" t="s">
        <v>194</v>
      </c>
      <c r="B70" s="82">
        <f t="shared" ref="B70:AI70" si="9">B12-B68</f>
        <v>24.939999999999941</v>
      </c>
      <c r="C70" s="82">
        <f t="shared" si="9"/>
        <v>255.84426470588232</v>
      </c>
      <c r="D70" s="82">
        <f t="shared" si="9"/>
        <v>149.88487916394524</v>
      </c>
      <c r="E70" s="82">
        <f t="shared" si="9"/>
        <v>243.03487916394511</v>
      </c>
      <c r="F70" s="82">
        <f t="shared" si="9"/>
        <v>418.13463618549963</v>
      </c>
      <c r="G70" s="82">
        <f t="shared" si="9"/>
        <v>-8.6464852607709872</v>
      </c>
      <c r="H70" s="82">
        <f t="shared" si="9"/>
        <v>221.44999999999993</v>
      </c>
      <c r="I70" s="82">
        <f t="shared" si="9"/>
        <v>799.09</v>
      </c>
      <c r="J70" s="82">
        <f t="shared" si="9"/>
        <v>215.45000000000005</v>
      </c>
      <c r="K70" s="82">
        <f t="shared" si="9"/>
        <v>238.04999999999995</v>
      </c>
      <c r="L70" s="82">
        <f t="shared" si="9"/>
        <v>269.5</v>
      </c>
      <c r="M70" s="82">
        <f t="shared" si="9"/>
        <v>-62.861839999999802</v>
      </c>
      <c r="N70" s="82">
        <f t="shared" si="9"/>
        <v>-1146.075</v>
      </c>
      <c r="O70" s="82">
        <f t="shared" si="9"/>
        <v>-674.2</v>
      </c>
      <c r="P70" s="82">
        <f t="shared" si="9"/>
        <v>-485.25</v>
      </c>
      <c r="Q70" s="82">
        <f t="shared" si="9"/>
        <v>262.38493333333338</v>
      </c>
      <c r="R70" s="82">
        <f t="shared" si="9"/>
        <v>216.5647496992691</v>
      </c>
      <c r="S70" s="82">
        <f t="shared" si="9"/>
        <v>201.94999999999987</v>
      </c>
      <c r="T70" s="82">
        <f t="shared" si="9"/>
        <v>251.89999999999986</v>
      </c>
      <c r="U70" s="82">
        <f t="shared" si="9"/>
        <v>285.34999999999991</v>
      </c>
      <c r="V70" s="82">
        <f t="shared" si="9"/>
        <v>286.28499999999997</v>
      </c>
      <c r="W70" s="82">
        <f t="shared" si="9"/>
        <v>295.98499999999996</v>
      </c>
      <c r="X70" s="82">
        <f t="shared" si="9"/>
        <v>386.14999999999986</v>
      </c>
      <c r="Y70" s="82">
        <f t="shared" si="9"/>
        <v>467.49999999999989</v>
      </c>
      <c r="Z70" s="82">
        <f t="shared" si="9"/>
        <v>372.5</v>
      </c>
      <c r="AA70" s="82">
        <f t="shared" si="9"/>
        <v>453.85</v>
      </c>
      <c r="AB70" s="82">
        <f t="shared" si="9"/>
        <v>221.55000000000007</v>
      </c>
      <c r="AC70" s="82">
        <f t="shared" si="9"/>
        <v>374.24749999999995</v>
      </c>
      <c r="AD70" s="82">
        <f t="shared" si="9"/>
        <v>560.45549685023377</v>
      </c>
      <c r="AE70" s="82">
        <f t="shared" si="9"/>
        <v>462.92273024167207</v>
      </c>
      <c r="AF70" s="82">
        <f t="shared" si="9"/>
        <v>17.588515131722147</v>
      </c>
      <c r="AG70" s="82">
        <f t="shared" si="9"/>
        <v>187.13351513172211</v>
      </c>
      <c r="AH70" s="82">
        <f t="shared" si="9"/>
        <v>100.02292619203149</v>
      </c>
      <c r="AI70" s="83">
        <f t="shared" si="9"/>
        <v>-80.920804806723993</v>
      </c>
    </row>
    <row r="71" spans="1:153" s="4" customFormat="1" ht="31.5" thickBot="1">
      <c r="A71" s="84" t="s">
        <v>195</v>
      </c>
      <c r="B71" s="82"/>
      <c r="C71" s="82"/>
      <c r="D71" s="82">
        <f>(D7*D8)-(D68-SUM(D51:D56))</f>
        <v>-112.86512083605476</v>
      </c>
      <c r="E71" s="82">
        <f>(E7*E8)-(E68-SUM(E51:E56))</f>
        <v>-19.715120836054894</v>
      </c>
      <c r="F71" s="82">
        <f>(F7*F8)-(F68-SUM(F51:F56))</f>
        <v>114.69663618549964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>
        <f>(Q7*Q8)-(Q68-SUM(Q51:Q56))</f>
        <v>-53.165066666666576</v>
      </c>
      <c r="R71" s="82">
        <f>(R7*R8)-(R68-SUM(R51:R56))</f>
        <v>-98.985250300730854</v>
      </c>
      <c r="S71" s="82"/>
      <c r="T71" s="82"/>
      <c r="U71" s="82"/>
      <c r="V71" s="82"/>
      <c r="W71" s="82"/>
      <c r="X71" s="82">
        <f>(X7*X8)-(X68-SUM(X51:X56))</f>
        <v>9.75</v>
      </c>
      <c r="Y71" s="82">
        <f>(Y7*Y8)-(Y68-SUM(Y51:Y56))</f>
        <v>91.100000000000023</v>
      </c>
      <c r="Z71" s="82">
        <f>(Z7*Z8)-(Z68-SUM(Z51:Z56))</f>
        <v>-3.8999999999999773</v>
      </c>
      <c r="AA71" s="82">
        <f>(AA7*AA8)-(AA68-SUM(AA51:AA56))</f>
        <v>77.450000000000045</v>
      </c>
      <c r="AB71" s="82">
        <f>(AB7*AB8)-(AB68-SUM(AB51:AB56))</f>
        <v>-106.65000000000003</v>
      </c>
      <c r="AC71" s="82"/>
      <c r="AD71" s="82"/>
      <c r="AE71" s="82"/>
      <c r="AF71" s="82">
        <f>(AF7*AF8)-(AF68-SUM(AF51:AF56))</f>
        <v>17.588515131722147</v>
      </c>
      <c r="AG71" s="82">
        <f>(AG7*AG8)-(AG68-SUM(AG51:AG56))</f>
        <v>187.13351513172211</v>
      </c>
      <c r="AH71" s="82">
        <f>(AH7*AH8)-(AH68-SUM(AH51:AH56))</f>
        <v>100.02292619203149</v>
      </c>
      <c r="AI71" s="82">
        <f>(AI7*AI8)-(AI68-SUM(AI51:AI56))</f>
        <v>-80.920804806723993</v>
      </c>
      <c r="BD71" s="35"/>
      <c r="BE71" s="35"/>
    </row>
    <row r="72" spans="1:153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1:153" s="26" customFormat="1">
      <c r="A73" s="69" t="s">
        <v>196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93"/>
      <c r="O73" s="93"/>
      <c r="P73" s="93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26" customFormat="1">
      <c r="A74" s="78" t="s">
        <v>197</v>
      </c>
      <c r="B74" s="70">
        <f t="shared" ref="B74:M74" si="10">(B58-SUM(B51:B56))/B8</f>
        <v>3.0272000000000001</v>
      </c>
      <c r="C74" s="70">
        <f t="shared" si="10"/>
        <v>3.4885015339469119</v>
      </c>
      <c r="D74" s="70">
        <f t="shared" si="10"/>
        <v>90.328999999999979</v>
      </c>
      <c r="E74" s="70">
        <f t="shared" si="10"/>
        <v>73.009056923537031</v>
      </c>
      <c r="F74" s="70">
        <f t="shared" ref="F74" si="11">(F58-SUM(F51:F56))/F8</f>
        <v>107.34111176470589</v>
      </c>
      <c r="G74" s="70">
        <f t="shared" si="10"/>
        <v>1.0425599999999999</v>
      </c>
      <c r="H74" s="70">
        <f t="shared" si="10"/>
        <v>1.14568</v>
      </c>
      <c r="I74" s="70">
        <f t="shared" si="10"/>
        <v>13.178985507246377</v>
      </c>
      <c r="J74" s="70">
        <f t="shared" si="10"/>
        <v>154.86725663716814</v>
      </c>
      <c r="K74" s="70">
        <f t="shared" si="10"/>
        <v>150.86725663716814</v>
      </c>
      <c r="L74" s="70">
        <f t="shared" si="10"/>
        <v>145.30088495575222</v>
      </c>
      <c r="M74" s="70">
        <f t="shared" si="10"/>
        <v>28.984503833129818</v>
      </c>
      <c r="N74" s="70" t="e">
        <f t="shared" ref="N74:AI74" si="12">(N58-SUM(N51:N56))/N8</f>
        <v>#DIV/0!</v>
      </c>
      <c r="O74" s="70" t="e">
        <f t="shared" si="12"/>
        <v>#DIV/0!</v>
      </c>
      <c r="P74" s="70" t="e">
        <f t="shared" si="12"/>
        <v>#DIV/0!</v>
      </c>
      <c r="Q74" s="70">
        <f t="shared" si="12"/>
        <v>26.193749999999998</v>
      </c>
      <c r="R74" s="70">
        <f t="shared" si="12"/>
        <v>105.99505599999998</v>
      </c>
      <c r="S74" s="70">
        <f t="shared" si="12"/>
        <v>37.150735294117652</v>
      </c>
      <c r="T74" s="70">
        <f t="shared" si="12"/>
        <v>33.477941176470594</v>
      </c>
      <c r="U74" s="70">
        <f t="shared" si="12"/>
        <v>31.018382352941178</v>
      </c>
      <c r="V74" s="70">
        <f t="shared" si="12"/>
        <v>2.092027777777778</v>
      </c>
      <c r="W74" s="70">
        <f t="shared" si="12"/>
        <v>2.0906388888888894</v>
      </c>
      <c r="X74" s="70">
        <f t="shared" si="12"/>
        <v>94.597122302158283</v>
      </c>
      <c r="Y74" s="70">
        <f t="shared" si="12"/>
        <v>82.892086330935257</v>
      </c>
      <c r="Z74" s="70">
        <f t="shared" si="12"/>
        <v>89.509803921568619</v>
      </c>
      <c r="AA74" s="70">
        <f t="shared" si="12"/>
        <v>78.875816993464042</v>
      </c>
      <c r="AB74" s="70">
        <f t="shared" si="12"/>
        <v>70.412162162162161</v>
      </c>
      <c r="AC74" s="70">
        <f t="shared" si="12"/>
        <v>17.04494382022472</v>
      </c>
      <c r="AD74" s="70">
        <f t="shared" si="12"/>
        <v>75.623286014263456</v>
      </c>
      <c r="AE74" s="70">
        <f t="shared" si="12"/>
        <v>20.569242325277596</v>
      </c>
      <c r="AF74" s="70">
        <f t="shared" si="12"/>
        <v>59.401044078934348</v>
      </c>
      <c r="AG74" s="70">
        <f t="shared" si="12"/>
        <v>1.1371136493474836</v>
      </c>
      <c r="AH74" s="70">
        <f t="shared" si="12"/>
        <v>46.527725773195876</v>
      </c>
      <c r="AI74" s="70">
        <f t="shared" si="12"/>
        <v>77.917667063193988</v>
      </c>
    </row>
    <row r="75" spans="1:153" s="26" customFormat="1">
      <c r="A75" s="85" t="s">
        <v>198</v>
      </c>
      <c r="B75" s="70">
        <f t="shared" ref="B75:AI75" si="13">(B68-SUM(B51:B56))/B8</f>
        <v>3.326342857142857</v>
      </c>
      <c r="C75" s="70">
        <f t="shared" si="13"/>
        <v>3.4885015339469119</v>
      </c>
      <c r="D75" s="70">
        <f t="shared" si="13"/>
        <v>90.328999999999979</v>
      </c>
      <c r="E75" s="70">
        <f t="shared" si="13"/>
        <v>73.009056923537031</v>
      </c>
      <c r="F75" s="70">
        <f t="shared" si="13"/>
        <v>107.34111176470589</v>
      </c>
      <c r="G75" s="70">
        <f t="shared" si="13"/>
        <v>1.0425599999999999</v>
      </c>
      <c r="H75" s="70">
        <f t="shared" si="13"/>
        <v>1.14568</v>
      </c>
      <c r="I75" s="70">
        <f t="shared" si="13"/>
        <v>13.178985507246377</v>
      </c>
      <c r="J75" s="70">
        <f t="shared" si="13"/>
        <v>154.86725663716814</v>
      </c>
      <c r="K75" s="70">
        <f t="shared" si="13"/>
        <v>150.86725663716814</v>
      </c>
      <c r="L75" s="70">
        <f t="shared" si="13"/>
        <v>145.30088495575222</v>
      </c>
      <c r="M75" s="70">
        <f t="shared" si="13"/>
        <v>28.984503833129818</v>
      </c>
      <c r="N75" s="70" t="e">
        <f t="shared" si="13"/>
        <v>#DIV/0!</v>
      </c>
      <c r="O75" s="70" t="e">
        <f t="shared" si="13"/>
        <v>#DIV/0!</v>
      </c>
      <c r="P75" s="70" t="e">
        <f t="shared" si="13"/>
        <v>#DIV/0!</v>
      </c>
      <c r="Q75" s="70">
        <f t="shared" si="13"/>
        <v>26.193749999999998</v>
      </c>
      <c r="R75" s="70">
        <f t="shared" si="13"/>
        <v>105.99505599999998</v>
      </c>
      <c r="S75" s="70">
        <f t="shared" si="13"/>
        <v>37.150735294117652</v>
      </c>
      <c r="T75" s="70">
        <f t="shared" si="13"/>
        <v>33.477941176470594</v>
      </c>
      <c r="U75" s="70">
        <f t="shared" si="13"/>
        <v>31.018382352941178</v>
      </c>
      <c r="V75" s="70">
        <f t="shared" si="13"/>
        <v>2.4095277777777779</v>
      </c>
      <c r="W75" s="70">
        <f t="shared" si="13"/>
        <v>2.3556388888888891</v>
      </c>
      <c r="X75" s="70">
        <f t="shared" si="13"/>
        <v>94.597122302158283</v>
      </c>
      <c r="Y75" s="70">
        <f t="shared" si="13"/>
        <v>82.892086330935257</v>
      </c>
      <c r="Z75" s="70">
        <f t="shared" si="13"/>
        <v>89.509803921568619</v>
      </c>
      <c r="AA75" s="70">
        <f t="shared" si="13"/>
        <v>78.875816993464042</v>
      </c>
      <c r="AB75" s="70">
        <f t="shared" si="13"/>
        <v>70.412162162162161</v>
      </c>
      <c r="AC75" s="70">
        <f t="shared" si="13"/>
        <v>17.04494382022472</v>
      </c>
      <c r="AD75" s="70">
        <f t="shared" si="13"/>
        <v>75.623286014263456</v>
      </c>
      <c r="AE75" s="70">
        <f t="shared" si="13"/>
        <v>20.569242325277596</v>
      </c>
      <c r="AF75" s="70">
        <f t="shared" si="13"/>
        <v>59.401044078934348</v>
      </c>
      <c r="AG75" s="70">
        <f t="shared" si="13"/>
        <v>1.1371136493474836</v>
      </c>
      <c r="AH75" s="70">
        <f t="shared" si="13"/>
        <v>46.527725773195876</v>
      </c>
      <c r="AI75" s="70">
        <f t="shared" si="13"/>
        <v>77.917667063193988</v>
      </c>
    </row>
    <row r="76" spans="1:153" s="26" customFormat="1">
      <c r="A76" s="78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spans="1:153" s="26" customFormat="1">
      <c r="A77" s="69" t="s">
        <v>199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</row>
    <row r="78" spans="1:153" s="26" customFormat="1">
      <c r="A78" s="78" t="s">
        <v>197</v>
      </c>
      <c r="B78" s="70">
        <f t="shared" ref="B78:AI78" si="14">(B58-SUM(B51:B56))/B7</f>
        <v>151.35999999999999</v>
      </c>
      <c r="C78" s="70">
        <f t="shared" si="14"/>
        <v>213.67071895424837</v>
      </c>
      <c r="D78" s="70">
        <f t="shared" si="14"/>
        <v>7.1642857142857128</v>
      </c>
      <c r="E78" s="70">
        <f t="shared" si="14"/>
        <v>6.8335714285714291</v>
      </c>
      <c r="F78" s="70">
        <f t="shared" si="14"/>
        <v>4.6558593750000004</v>
      </c>
      <c r="G78" s="70">
        <f t="shared" si="14"/>
        <v>633.40504509905929</v>
      </c>
      <c r="H78" s="70">
        <f t="shared" si="14"/>
        <v>477.36666666666673</v>
      </c>
      <c r="I78" s="70">
        <f t="shared" si="14"/>
        <v>36.726575121163165</v>
      </c>
      <c r="J78" s="70">
        <f t="shared" si="14"/>
        <v>4.5336787564766841</v>
      </c>
      <c r="K78" s="70">
        <f t="shared" si="14"/>
        <v>4.4165803108808293</v>
      </c>
      <c r="L78" s="70">
        <f t="shared" si="14"/>
        <v>4.2536269430051812</v>
      </c>
      <c r="M78" s="70">
        <f t="shared" si="14"/>
        <v>46.765803108808292</v>
      </c>
      <c r="N78" s="70">
        <f t="shared" si="14"/>
        <v>73.091517857142861</v>
      </c>
      <c r="O78" s="70">
        <f t="shared" si="14"/>
        <v>138.72427983539094</v>
      </c>
      <c r="P78" s="70">
        <f t="shared" si="14"/>
        <v>161.75</v>
      </c>
      <c r="Q78" s="70">
        <f t="shared" si="14"/>
        <v>18.324569176596782</v>
      </c>
      <c r="R78" s="70">
        <f t="shared" si="14"/>
        <v>5.796663996229614</v>
      </c>
      <c r="S78" s="70">
        <f t="shared" si="14"/>
        <v>9.7163461538461551</v>
      </c>
      <c r="T78" s="70">
        <f t="shared" si="14"/>
        <v>8.7557692307692321</v>
      </c>
      <c r="U78" s="70">
        <f t="shared" si="14"/>
        <v>8.1125000000000007</v>
      </c>
      <c r="V78" s="70">
        <f t="shared" si="14"/>
        <v>94.141250000000014</v>
      </c>
      <c r="W78" s="70">
        <f t="shared" si="14"/>
        <v>94.078750000000014</v>
      </c>
      <c r="X78" s="70">
        <f t="shared" si="14"/>
        <v>6.8484375000000002</v>
      </c>
      <c r="Y78" s="70">
        <f t="shared" si="14"/>
        <v>6.0010416666666666</v>
      </c>
      <c r="Z78" s="70">
        <f t="shared" si="14"/>
        <v>7.6938202247191008</v>
      </c>
      <c r="AA78" s="70">
        <f t="shared" si="14"/>
        <v>6.7797752808988765</v>
      </c>
      <c r="AB78" s="70">
        <f t="shared" si="14"/>
        <v>9.3044642857142872</v>
      </c>
      <c r="AC78" s="70">
        <f t="shared" si="14"/>
        <v>29.79768218424671</v>
      </c>
      <c r="AD78" s="70">
        <f t="shared" si="14"/>
        <v>6.1553837453470246</v>
      </c>
      <c r="AE78" s="70">
        <f t="shared" si="14"/>
        <v>17.141035271064666</v>
      </c>
      <c r="AF78" s="70">
        <f t="shared" si="14"/>
        <v>10.711663686365211</v>
      </c>
      <c r="AG78" s="70">
        <f t="shared" si="14"/>
        <v>456.56244671810424</v>
      </c>
      <c r="AH78" s="70">
        <f t="shared" si="14"/>
        <v>8.7734234549469683</v>
      </c>
      <c r="AI78" s="70">
        <f t="shared" si="14"/>
        <v>7.4176190351393565</v>
      </c>
    </row>
    <row r="79" spans="1:153" s="26" customFormat="1">
      <c r="A79" s="86" t="s">
        <v>198</v>
      </c>
      <c r="B79" s="87">
        <f t="shared" ref="B79:AI79" si="15">(B68-SUM(B51:B56))/B7</f>
        <v>166.31714285714287</v>
      </c>
      <c r="C79" s="87">
        <f t="shared" si="15"/>
        <v>213.67071895424837</v>
      </c>
      <c r="D79" s="87">
        <f t="shared" si="15"/>
        <v>7.1642857142857128</v>
      </c>
      <c r="E79" s="87">
        <f t="shared" si="15"/>
        <v>6.8335714285714291</v>
      </c>
      <c r="F79" s="87">
        <f t="shared" si="15"/>
        <v>4.6558593750000004</v>
      </c>
      <c r="G79" s="87">
        <f t="shared" si="15"/>
        <v>633.40504509905929</v>
      </c>
      <c r="H79" s="87">
        <f t="shared" si="15"/>
        <v>477.36666666666673</v>
      </c>
      <c r="I79" s="87">
        <f t="shared" si="15"/>
        <v>36.726575121163165</v>
      </c>
      <c r="J79" s="87">
        <f t="shared" si="15"/>
        <v>4.5336787564766841</v>
      </c>
      <c r="K79" s="87">
        <f t="shared" si="15"/>
        <v>4.4165803108808293</v>
      </c>
      <c r="L79" s="87">
        <f t="shared" si="15"/>
        <v>4.2536269430051812</v>
      </c>
      <c r="M79" s="87">
        <f t="shared" si="15"/>
        <v>46.765803108808292</v>
      </c>
      <c r="N79" s="87">
        <f t="shared" si="15"/>
        <v>73.091517857142861</v>
      </c>
      <c r="O79" s="87">
        <f t="shared" si="15"/>
        <v>138.72427983539094</v>
      </c>
      <c r="P79" s="87">
        <f t="shared" si="15"/>
        <v>161.75</v>
      </c>
      <c r="Q79" s="87">
        <f t="shared" si="15"/>
        <v>18.324569176596782</v>
      </c>
      <c r="R79" s="87">
        <f t="shared" si="15"/>
        <v>5.796663996229614</v>
      </c>
      <c r="S79" s="87">
        <f t="shared" si="15"/>
        <v>9.7163461538461551</v>
      </c>
      <c r="T79" s="87">
        <f t="shared" si="15"/>
        <v>8.7557692307692321</v>
      </c>
      <c r="U79" s="87">
        <f t="shared" si="15"/>
        <v>8.1125000000000007</v>
      </c>
      <c r="V79" s="87">
        <f t="shared" si="15"/>
        <v>108.42875000000001</v>
      </c>
      <c r="W79" s="87">
        <f t="shared" si="15"/>
        <v>106.00375000000001</v>
      </c>
      <c r="X79" s="87">
        <f t="shared" si="15"/>
        <v>6.8484375000000002</v>
      </c>
      <c r="Y79" s="87">
        <f t="shared" si="15"/>
        <v>6.0010416666666666</v>
      </c>
      <c r="Z79" s="87">
        <f t="shared" si="15"/>
        <v>7.6938202247191008</v>
      </c>
      <c r="AA79" s="87">
        <f t="shared" si="15"/>
        <v>6.7797752808988765</v>
      </c>
      <c r="AB79" s="87">
        <f t="shared" si="15"/>
        <v>9.3044642857142872</v>
      </c>
      <c r="AC79" s="87">
        <f t="shared" si="15"/>
        <v>29.79768218424671</v>
      </c>
      <c r="AD79" s="87">
        <f t="shared" si="15"/>
        <v>6.1553837453470246</v>
      </c>
      <c r="AE79" s="87">
        <f t="shared" si="15"/>
        <v>17.141035271064666</v>
      </c>
      <c r="AF79" s="87">
        <f t="shared" si="15"/>
        <v>10.711663686365211</v>
      </c>
      <c r="AG79" s="87">
        <f t="shared" si="15"/>
        <v>456.56244671810424</v>
      </c>
      <c r="AH79" s="87">
        <f t="shared" si="15"/>
        <v>8.7734234549469683</v>
      </c>
      <c r="AI79" s="87">
        <f t="shared" si="15"/>
        <v>7.4176190351393565</v>
      </c>
      <c r="AJ79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7bf136b6f7f01f091808705b94b4950f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3f9ba892dea72fdb2491dbc718c6e558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DB73695-6854-4666-8414-46F293C0A578}"/>
</file>

<file path=customXml/itemProps2.xml><?xml version="1.0" encoding="utf-8"?>
<ds:datastoreItem xmlns:ds="http://schemas.openxmlformats.org/officeDocument/2006/customXml" ds:itemID="{E7539989-B901-4A86-B284-110AEC196EE6}"/>
</file>

<file path=customXml/itemProps3.xml><?xml version="1.0" encoding="utf-8"?>
<ds:datastoreItem xmlns:ds="http://schemas.openxmlformats.org/officeDocument/2006/customXml" ds:itemID="{84DD5D6D-4C11-49CA-B7F9-179BDA6F090D}"/>
</file>

<file path=customXml/itemProps4.xml><?xml version="1.0" encoding="utf-8"?>
<ds:datastoreItem xmlns:ds="http://schemas.openxmlformats.org/officeDocument/2006/customXml" ds:itemID="{3B9F9F7E-651C-438E-A8B9-1B80E8674D99}"/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Government of Ontario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Molenhuis, John (OMAFA)</dc:creator>
  <cp:keywords/>
  <dc:description/>
  <cp:lastModifiedBy>Misasi, Brooke (OMAFA)</cp:lastModifiedBy>
  <cp:revision/>
  <dcterms:created xsi:type="dcterms:W3CDTF">2025-11-25T21:29:45Z</dcterms:created>
  <dcterms:modified xsi:type="dcterms:W3CDTF">2026-01-05T16:11:14Z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0x01010043842F08D5C4194AB3AA6AD98986A4CA</vt:lpwstr>
  </property>
  <property fmtid="{D5CDD505-2E9C-101B-9397-08002B2CF9AE}" pid="3" name="MediaServiceImageTags">
    <vt:lpwstr/>
  </property>
</Properties>
</file>