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john_molenhuis_ontario_ca/Documents/Documents/Data/Publications/CropBudgets/2024/"/>
    </mc:Choice>
  </mc:AlternateContent>
  <xr:revisionPtr revIDLastSave="6" documentId="8_{C39DFC56-3691-4AE8-87AF-C37AFE6003D2}" xr6:coauthVersionLast="47" xr6:coauthVersionMax="47" xr10:uidLastSave="{86CDC4C6-2118-489D-B0F5-0E0FE067415E}"/>
  <bookViews>
    <workbookView xWindow="-103" yWindow="-103" windowWidth="22149" windowHeight="11949" xr2:uid="{584F8CC6-1CCD-4DD5-92FB-1BB8B2281DD0}"/>
  </bookViews>
  <sheets>
    <sheet name="Summary" sheetId="1" r:id="rId1"/>
    <sheet name="Sommaire" sheetId="2" r:id="rId2"/>
  </sheets>
  <externalReferences>
    <externalReference r:id="rId3"/>
    <externalReference r:id="rId4"/>
  </externalReferences>
  <definedNames>
    <definedName name="acuron">[1]Inputs!$B$115</definedName>
    <definedName name="aim">[1]Inputs!$B$109</definedName>
    <definedName name="allegro">[1]Inputs!$B$120</definedName>
    <definedName name="ammsulp">[1]Inputs!$G$17</definedName>
    <definedName name="anhyd">[1]Inputs!$G$10</definedName>
    <definedName name="assist">[1]Inputs!$B$95</definedName>
    <definedName name="assure">[1]Inputs!$B$113</definedName>
    <definedName name="atrazine">[1]Inputs!$B$123</definedName>
    <definedName name="bale">[1]CustomAllo!$AY$36</definedName>
    <definedName name="bale_haul">[1]CustomAllo!$AY$47</definedName>
    <definedName name="bale_store">[1]CustomAllo!$AY$50</definedName>
    <definedName name="bale_straw">[1]CustomAllo!$AY$40</definedName>
    <definedName name="basa_forte">[1]Inputs!$B$93</definedName>
    <definedName name="Basagran">[1]Inputs!$B$92</definedName>
    <definedName name="bean_comb">[1]CustomAllo!$AY$32</definedName>
    <definedName name="bean_conv">[1]CustomAllo!$AY$30</definedName>
    <definedName name="bean_pull">[1]CustomAllo!$AY$31</definedName>
    <definedName name="brillion">[1]CustomAllo!$AY$23</definedName>
    <definedName name="Buctril">[1]Inputs!$B$90</definedName>
    <definedName name="buggy">[1]CustomAllo!$AY$35</definedName>
    <definedName name="callisto">[1]Inputs!$B$103</definedName>
    <definedName name="canola_comb">[1]CustomAllo!$AY$29</definedName>
    <definedName name="catcnt">[2]Implements!$H$2</definedName>
    <definedName name="cereal_comb">[1]CustomAllo!$AY$28</definedName>
    <definedName name="cereal_conv">[1]CustomAllo!$AY$20</definedName>
    <definedName name="cereal_notill">[1]CustomAllo!$AY$21</definedName>
    <definedName name="chisel">[1]CustomAllo!$AY$7</definedName>
    <definedName name="cleansweep">[1]Inputs!$B$98</definedName>
    <definedName name="conquest">[1]Inputs!$B$119</definedName>
    <definedName name="coragen">[1]Inputs!$B$116</definedName>
    <definedName name="corn_comb">[1]CustomAllo!$AY$26</definedName>
    <definedName name="corn_conv">[1]CustomAllo!$AY$14</definedName>
    <definedName name="corn_fert">[1]CustomAllo!$AY$15</definedName>
    <definedName name="corn_min">[1]CustomAllo!$AY$16</definedName>
    <definedName name="corn_notill">[1]CustomAllo!$AY$17</definedName>
    <definedName name="cult">[1]CustomAllo!$AY$8</definedName>
    <definedName name="cult_row">[1]CustomAllo!$AY$10</definedName>
    <definedName name="cult_second">[1]CustomAllo!$AY$9</definedName>
    <definedName name="direct">[1]CustomAllo!$AY$22</definedName>
    <definedName name="disc">[1]CustomAllo!$AY$5</definedName>
    <definedName name="disc_prim">[1]CustomAllo!$AY$4</definedName>
    <definedName name="discount">[1]Inputs!$M$6</definedName>
    <definedName name="dry_corn">[1]Inputs!$E$53</definedName>
    <definedName name="dry_soy">[1]Inputs!$E$52</definedName>
    <definedName name="Dual">[1]Inputs!$B$88</definedName>
    <definedName name="eff_field">[1]Fuel!$B$4</definedName>
    <definedName name="Embutox">[1]Inputs!$B$96</definedName>
    <definedName name="eragon">[1]Inputs!$B$122</definedName>
    <definedName name="fert03">[1]CustomAllo!$AY$24</definedName>
    <definedName name="fuel">[1]Inputs!$G$18</definedName>
    <definedName name="fuel04">[1]Fuel!$B$3</definedName>
    <definedName name="fuel05">[1]Fuel!$B$2</definedName>
    <definedName name="Halex">[1]Inputs!$B$118</definedName>
    <definedName name="harrows">[1]CustomAllo!$AY$11</definedName>
    <definedName name="haylage_chop">[1]CustomAllo!$AY$53</definedName>
    <definedName name="haylage_haul">[1]CustomAllo!$AY$54</definedName>
    <definedName name="headline">[1]Inputs!$B$105</definedName>
    <definedName name="hemp_comb">[1]CustomAllo!$AY$33</definedName>
    <definedName name="herb_index">[1]Inputs!$B$100</definedName>
    <definedName name="hoe">[1]CustomAllo!$AY$12</definedName>
    <definedName name="HTML1_1" hidden="1">"[HIST95.XLS]Sheet2!$A$2:$G$17"</definedName>
    <definedName name="HTML1_10" hidden="1">""</definedName>
    <definedName name="HTML1_11" hidden="1">1</definedName>
    <definedName name="HTML1_12" hidden="1">"D:\Omafra\english\stats\crops\wwheat.html"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"[HIST95.XLS]Sheet2!$A$164:$G$179"</definedName>
    <definedName name="HTML10_10" hidden="1">""</definedName>
    <definedName name="HTML10_11" hidden="1">1</definedName>
    <definedName name="HTML10_12" hidden="1">"D:\Omafra\english\stats\crops\MyHTML.htm"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"[HIST95.XLS]Sheet2!$A$182:$G$197"</definedName>
    <definedName name="HTML11_10" hidden="1">""</definedName>
    <definedName name="HTML11_11" hidden="1">1</definedName>
    <definedName name="HTML11_12" hidden="1">"D:\Omafra\english\stats\crops\MyHTML.htm"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"[HIST95.XLS]Sheet2!$A$200:$G$215"</definedName>
    <definedName name="HTML12_10" hidden="1">""</definedName>
    <definedName name="HTML12_11" hidden="1">1</definedName>
    <definedName name="HTML12_12" hidden="1">"D:\Omafra\english\stats\crops\MyHTML.htm"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"[HIST95.XLS]Sheet2!$A$218:$G$233"</definedName>
    <definedName name="HTML13_10" hidden="1">""</definedName>
    <definedName name="HTML13_11" hidden="1">1</definedName>
    <definedName name="HTML13_12" hidden="1">"D:\Omafra\english\stats\crops\MyHTML.htm"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"[HIST95.XLS]Sheet2!$A$236:$G$251"</definedName>
    <definedName name="HTML14_10" hidden="1">""</definedName>
    <definedName name="HTML14_11" hidden="1">1</definedName>
    <definedName name="HTML14_12" hidden="1">"D:\Omafra\english\stats\crops\MyHTML.htm"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"[history.xls]Sheet2!$A$2:$G$17"</definedName>
    <definedName name="HTML15_10" hidden="1">""</definedName>
    <definedName name="HTML15_11" hidden="1">1</definedName>
    <definedName name="HTML15_12" hidden="1">"H:\STATS\Omafra\english\stats\crops\w.html"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"[history.xls]Sheet2!$A$56:$G$71"</definedName>
    <definedName name="HTML16_10" hidden="1">""</definedName>
    <definedName name="HTML16_11" hidden="1">1</definedName>
    <definedName name="HTML16_12" hidden="1">"H:\STATS\Omafra\english\stats\crops\r.html"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2_1" hidden="1">"[HIST95.XLS]Sheet2!$A$20:$G$35"</definedName>
    <definedName name="HTML2_10" hidden="1">""</definedName>
    <definedName name="HTML2_11" hidden="1">1</definedName>
    <definedName name="HTML2_12" hidden="1">"D:\Omafra\english\stats\crops\x.html"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"[HIST95.XLS]Sheet2!$A$38:$G$53"</definedName>
    <definedName name="HTML3_10" hidden="1">""</definedName>
    <definedName name="HTML3_11" hidden="1">1</definedName>
    <definedName name="HTML3_12" hidden="1">"D:\Omafra\english\stats\crops\x.html"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"[HIST95.XLS]Sheet2!$A$56:$G$71"</definedName>
    <definedName name="HTML4_10" hidden="1">""</definedName>
    <definedName name="HTML4_11" hidden="1">1</definedName>
    <definedName name="HTML4_12" hidden="1">"D:\Omafra\english\stats\crops\x"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"[HIST95.XLS]Sheet2!$A$74:$G$89"</definedName>
    <definedName name="HTML5_10" hidden="1">""</definedName>
    <definedName name="HTML5_11" hidden="1">1</definedName>
    <definedName name="HTML5_12" hidden="1">"D:\Omafra\english\stats\crops\MyHTML.htm"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"[HIST95.XLS]Sheet2!$A$92:$G$107"</definedName>
    <definedName name="HTML6_10" hidden="1">""</definedName>
    <definedName name="HTML6_11" hidden="1">1</definedName>
    <definedName name="HTML6_12" hidden="1">"D:\Omafra\english\stats\crops\MyHTML.htm"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"[HIST95.XLS]Sheet2!$A$110:$G$125"</definedName>
    <definedName name="HTML7_10" hidden="1">""</definedName>
    <definedName name="HTML7_11" hidden="1">1</definedName>
    <definedName name="HTML7_12" hidden="1">"D:\Omafra\english\stats\crops\MyHTML.htm"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"[HIST95.XLS]Sheet2!$A$128:$G$143"</definedName>
    <definedName name="HTML8_10" hidden="1">""</definedName>
    <definedName name="HTML8_11" hidden="1">1</definedName>
    <definedName name="HTML8_12" hidden="1">"D:\Omafra\english\stats\crops\MyHTML.htm"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"[HIST95.XLS]Sheet2!$A$146:$G$161"</definedName>
    <definedName name="HTML9_10" hidden="1">""</definedName>
    <definedName name="HTML9_11" hidden="1">1</definedName>
    <definedName name="HTML9_12" hidden="1">"D:\Omafra\english\stats\crops\MyHTML.htm"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16</definedName>
    <definedName name="impletabn">OFFSET([2]Implements!$B$10,0,0,[2]Implements!$I$2+1,[2]Implements!$AG$2)</definedName>
    <definedName name="implnames">OFFSET([1]Mach!$AE$10,0,0,[1]Mach!$K$2+1,1)</definedName>
    <definedName name="inflation">[1]Inputs!$E$2</definedName>
    <definedName name="k_fert">[1]Inputs!$I$14</definedName>
    <definedName name="lab_eff">[1]Fuel!$B$5</definedName>
    <definedName name="lagon">[1]Inputs!$B$125</definedName>
    <definedName name="lance">[1]Inputs!$B$108</definedName>
    <definedName name="land">[1]summaryPub60!$B$50</definedName>
    <definedName name="large_bale">[1]CustomAllo!$AY$37</definedName>
    <definedName name="large_rd">[1]CustomAllo!$AY$41</definedName>
    <definedName name="large_sq">[1]CustomAllo!$AY$49</definedName>
    <definedName name="liberty">[1]Inputs!$B$107</definedName>
    <definedName name="liquid">[1]Inputs!$G$15</definedName>
    <definedName name="mach_lab">[1]Fuel!$B$1</definedName>
    <definedName name="mach_lab06">[1]Fuel!$E$1</definedName>
    <definedName name="manipulator">[1]Inputs!$B$124</definedName>
    <definedName name="map">[1]Inputs!$G$12</definedName>
    <definedName name="Marksman">[1]Inputs!$B$89</definedName>
    <definedName name="matador">[1]Inputs!$B$101</definedName>
    <definedName name="MCPA">[1]Inputs!$B$87</definedName>
    <definedName name="n_fert">[1]Inputs!$I$11</definedName>
    <definedName name="op_int">[1]Inputs!$E$1</definedName>
    <definedName name="ovhd">[1]summaryPub60!$B$49</definedName>
    <definedName name="p_fert">[1]Inputs!$I$12</definedName>
    <definedName name="pack">[1]CustomAllo!$AY$13</definedName>
    <definedName name="plow">[1]CustomAllo!$AY$3</definedName>
    <definedName name="poncho">[1]Inputs!$B$97</definedName>
    <definedName name="potash">[1]Inputs!$G$14</definedName>
    <definedName name="primextra">[1]Inputs!$B$102</definedName>
    <definedName name="_xlnm.Print_Area" localSheetId="1">Sommaire!$A$1:$AI$82</definedName>
    <definedName name="_xlnm.Print_Area" localSheetId="0">Summary!$A$1:$AI$82</definedName>
    <definedName name="Print_Area_MI" localSheetId="1">#REF!</definedName>
    <definedName name="Print_Area_MI">#REF!</definedName>
    <definedName name="_xlnm.Print_Titles" localSheetId="1">Sommaire!$A:$A</definedName>
    <definedName name="_xlnm.Print_Titles" localSheetId="0">Summary!$A:$A</definedName>
    <definedName name="proline">[1]Inputs!$B$117</definedName>
    <definedName name="propulse">[1]Inputs!$B$121</definedName>
    <definedName name="prosaro">[1]Inputs!$B$110</definedName>
    <definedName name="prowl">[1]Inputs!$B$114</definedName>
    <definedName name="Pursuit">[1]Inputs!$B$91</definedName>
    <definedName name="rake">[1]CustomAllo!$AY$48</definedName>
    <definedName name="reflex">[1]Inputs!$B$94</definedName>
    <definedName name="rock">[1]CustomAllo!$AY$45</definedName>
    <definedName name="RR">[1]Inputs!$B$86</definedName>
    <definedName name="select">[1]Inputs!$B$99</definedName>
    <definedName name="silage_harv">[1]CustomAllo!$AY$42</definedName>
    <definedName name="silage_haul">[1]CustomAllo!$AY$43</definedName>
    <definedName name="silagebag">[1]CustomAllo!$AY$51</definedName>
    <definedName name="soy_comb">[1]CustomAllo!$AY$27</definedName>
    <definedName name="soy_conv">[1]CustomAllo!$AY$18</definedName>
    <definedName name="soy_notill">[1]CustomAllo!$AY$19</definedName>
    <definedName name="spray03">[1]CustomAllo!$AY$25</definedName>
    <definedName name="storage">[1]Inputs!$E$54</definedName>
    <definedName name="straw_perbale">[1]CustomAllo!$AY$52</definedName>
    <definedName name="swath">[1]CustomAllo!$AY$46</definedName>
    <definedName name="tilt">[1]Inputs!$B$104</definedName>
    <definedName name="triple">[1]Inputs!$G$16</definedName>
    <definedName name="truck">[1]CustomAllo!$AY$34</definedName>
    <definedName name="twine_bale">[1]CustomAllo!$AY$44</definedName>
    <definedName name="twine_large">[1]Inputs!$D$143</definedName>
    <definedName name="twine_sq">[1]Inputs!$D$147</definedName>
    <definedName name="uan">[1]Inputs!$G$13</definedName>
    <definedName name="urea">[1]Inputs!$G$11</definedName>
    <definedName name="valtera">[1]Inputs!$B$98</definedName>
    <definedName name="venture">[1]Inputs!$B$106</definedName>
    <definedName name="wrap">[1]CustomAllo!$AY$38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1" i="2" l="1"/>
  <c r="W81" i="2"/>
  <c r="O81" i="2"/>
  <c r="G81" i="2"/>
  <c r="G77" i="2"/>
  <c r="AH69" i="2"/>
  <c r="AG69" i="2"/>
  <c r="AG71" i="2" s="1"/>
  <c r="AF69" i="2"/>
  <c r="AF71" i="2" s="1"/>
  <c r="AE69" i="2"/>
  <c r="AE71" i="2" s="1"/>
  <c r="AD69" i="2"/>
  <c r="AC69" i="2"/>
  <c r="AC71" i="2" s="1"/>
  <c r="AB69" i="2"/>
  <c r="AA69" i="2"/>
  <c r="Z69" i="2"/>
  <c r="Y69" i="2"/>
  <c r="Y71" i="2" s="1"/>
  <c r="X69" i="2"/>
  <c r="X71" i="2" s="1"/>
  <c r="W69" i="2"/>
  <c r="W71" i="2" s="1"/>
  <c r="V69" i="2"/>
  <c r="U69" i="2"/>
  <c r="U71" i="2" s="1"/>
  <c r="T69" i="2"/>
  <c r="S69" i="2"/>
  <c r="R69" i="2"/>
  <c r="Q69" i="2"/>
  <c r="Q71" i="2" s="1"/>
  <c r="P69" i="2"/>
  <c r="P71" i="2" s="1"/>
  <c r="O69" i="2"/>
  <c r="O71" i="2" s="1"/>
  <c r="O82" i="2" s="1"/>
  <c r="N69" i="2"/>
  <c r="M69" i="2"/>
  <c r="M71" i="2" s="1"/>
  <c r="L69" i="2"/>
  <c r="K69" i="2"/>
  <c r="J69" i="2"/>
  <c r="I69" i="2"/>
  <c r="I71" i="2" s="1"/>
  <c r="H69" i="2"/>
  <c r="H71" i="2" s="1"/>
  <c r="G69" i="2"/>
  <c r="G71" i="2" s="1"/>
  <c r="F69" i="2"/>
  <c r="E69" i="2"/>
  <c r="E71" i="2" s="1"/>
  <c r="D69" i="2"/>
  <c r="C69" i="2"/>
  <c r="B69" i="2"/>
  <c r="AG58" i="2"/>
  <c r="AG77" i="2" s="1"/>
  <c r="AE58" i="2"/>
  <c r="AE77" i="2" s="1"/>
  <c r="AC58" i="2"/>
  <c r="AC77" i="2" s="1"/>
  <c r="Y58" i="2"/>
  <c r="Y77" i="2" s="1"/>
  <c r="W58" i="2"/>
  <c r="W77" i="2" s="1"/>
  <c r="U58" i="2"/>
  <c r="U77" i="2" s="1"/>
  <c r="Q58" i="2"/>
  <c r="Q77" i="2" s="1"/>
  <c r="O58" i="2"/>
  <c r="M58" i="2"/>
  <c r="M81" i="2" s="1"/>
  <c r="I58" i="2"/>
  <c r="I81" i="2" s="1"/>
  <c r="G58" i="2"/>
  <c r="E58" i="2"/>
  <c r="E77" i="2" s="1"/>
  <c r="AH28" i="2"/>
  <c r="AH58" i="2" s="1"/>
  <c r="AG28" i="2"/>
  <c r="AF28" i="2"/>
  <c r="AF58" i="2" s="1"/>
  <c r="AE28" i="2"/>
  <c r="AD28" i="2"/>
  <c r="AD58" i="2" s="1"/>
  <c r="AC28" i="2"/>
  <c r="AB28" i="2"/>
  <c r="AB58" i="2" s="1"/>
  <c r="AA28" i="2"/>
  <c r="AA58" i="2" s="1"/>
  <c r="Z28" i="2"/>
  <c r="Z58" i="2" s="1"/>
  <c r="Y28" i="2"/>
  <c r="X28" i="2"/>
  <c r="X58" i="2" s="1"/>
  <c r="W28" i="2"/>
  <c r="V28" i="2"/>
  <c r="V58" i="2" s="1"/>
  <c r="U28" i="2"/>
  <c r="T28" i="2"/>
  <c r="T58" i="2" s="1"/>
  <c r="S28" i="2"/>
  <c r="S58" i="2" s="1"/>
  <c r="R28" i="2"/>
  <c r="R58" i="2" s="1"/>
  <c r="Q28" i="2"/>
  <c r="P28" i="2"/>
  <c r="P58" i="2" s="1"/>
  <c r="O28" i="2"/>
  <c r="N28" i="2"/>
  <c r="N58" i="2" s="1"/>
  <c r="M28" i="2"/>
  <c r="L28" i="2"/>
  <c r="L58" i="2" s="1"/>
  <c r="K28" i="2"/>
  <c r="K58" i="2" s="1"/>
  <c r="J28" i="2"/>
  <c r="J58" i="2" s="1"/>
  <c r="I28" i="2"/>
  <c r="H28" i="2"/>
  <c r="H58" i="2" s="1"/>
  <c r="G28" i="2"/>
  <c r="F28" i="2"/>
  <c r="F58" i="2" s="1"/>
  <c r="E28" i="2"/>
  <c r="D28" i="2"/>
  <c r="D58" i="2" s="1"/>
  <c r="C28" i="2"/>
  <c r="C58" i="2" s="1"/>
  <c r="B28" i="2"/>
  <c r="B58" i="2" s="1"/>
  <c r="AH12" i="2"/>
  <c r="AG12" i="2"/>
  <c r="AG59" i="2" s="1"/>
  <c r="AF12" i="2"/>
  <c r="AF73" i="2" s="1"/>
  <c r="AE12" i="2"/>
  <c r="AE59" i="2" s="1"/>
  <c r="AD12" i="2"/>
  <c r="AC12" i="2"/>
  <c r="AC59" i="2" s="1"/>
  <c r="AB12" i="2"/>
  <c r="AA12" i="2"/>
  <c r="Z12" i="2"/>
  <c r="Y12" i="2"/>
  <c r="Y59" i="2" s="1"/>
  <c r="X12" i="2"/>
  <c r="X73" i="2" s="1"/>
  <c r="W12" i="2"/>
  <c r="W59" i="2" s="1"/>
  <c r="V12" i="2"/>
  <c r="U12" i="2"/>
  <c r="U59" i="2" s="1"/>
  <c r="T12" i="2"/>
  <c r="S12" i="2"/>
  <c r="R12" i="2"/>
  <c r="Q12" i="2"/>
  <c r="Q59" i="2" s="1"/>
  <c r="P12" i="2"/>
  <c r="P73" i="2" s="1"/>
  <c r="O12" i="2"/>
  <c r="O59" i="2" s="1"/>
  <c r="N12" i="2"/>
  <c r="M12" i="2"/>
  <c r="M59" i="2" s="1"/>
  <c r="L12" i="2"/>
  <c r="K12" i="2"/>
  <c r="J12" i="2"/>
  <c r="I12" i="2"/>
  <c r="I59" i="2" s="1"/>
  <c r="H12" i="2"/>
  <c r="H73" i="2" s="1"/>
  <c r="G12" i="2"/>
  <c r="G59" i="2" s="1"/>
  <c r="F12" i="2"/>
  <c r="E12" i="2"/>
  <c r="E59" i="2" s="1"/>
  <c r="D12" i="2"/>
  <c r="C12" i="2"/>
  <c r="B12" i="2"/>
  <c r="AG81" i="1"/>
  <c r="AH69" i="1"/>
  <c r="AH71" i="1" s="1"/>
  <c r="AG69" i="1"/>
  <c r="AG71" i="1" s="1"/>
  <c r="AF69" i="1"/>
  <c r="AE69" i="1"/>
  <c r="AE71" i="1" s="1"/>
  <c r="AD69" i="1"/>
  <c r="AC69" i="1"/>
  <c r="AB69" i="1"/>
  <c r="AA69" i="1"/>
  <c r="AA71" i="1" s="1"/>
  <c r="Z69" i="1"/>
  <c r="Z71" i="1" s="1"/>
  <c r="Y69" i="1"/>
  <c r="Y71" i="1" s="1"/>
  <c r="X69" i="1"/>
  <c r="W69" i="1"/>
  <c r="W71" i="1" s="1"/>
  <c r="V69" i="1"/>
  <c r="U69" i="1"/>
  <c r="T69" i="1"/>
  <c r="S69" i="1"/>
  <c r="S71" i="1" s="1"/>
  <c r="R69" i="1"/>
  <c r="R71" i="1" s="1"/>
  <c r="Q69" i="1"/>
  <c r="Q71" i="1" s="1"/>
  <c r="P69" i="1"/>
  <c r="O69" i="1"/>
  <c r="O71" i="1" s="1"/>
  <c r="N69" i="1"/>
  <c r="M69" i="1"/>
  <c r="L69" i="1"/>
  <c r="K69" i="1"/>
  <c r="K71" i="1" s="1"/>
  <c r="J69" i="1"/>
  <c r="J71" i="1" s="1"/>
  <c r="I69" i="1"/>
  <c r="I71" i="1" s="1"/>
  <c r="H69" i="1"/>
  <c r="G69" i="1"/>
  <c r="G71" i="1" s="1"/>
  <c r="F69" i="1"/>
  <c r="E69" i="1"/>
  <c r="D69" i="1"/>
  <c r="C69" i="1"/>
  <c r="C71" i="1" s="1"/>
  <c r="B69" i="1"/>
  <c r="B71" i="1" s="1"/>
  <c r="AG58" i="1"/>
  <c r="AG77" i="1" s="1"/>
  <c r="AE58" i="1"/>
  <c r="AE77" i="1" s="1"/>
  <c r="AA58" i="1"/>
  <c r="AA77" i="1" s="1"/>
  <c r="Y58" i="1"/>
  <c r="Y77" i="1" s="1"/>
  <c r="W58" i="1"/>
  <c r="W77" i="1" s="1"/>
  <c r="S58" i="1"/>
  <c r="S77" i="1" s="1"/>
  <c r="Q58" i="1"/>
  <c r="Q77" i="1" s="1"/>
  <c r="O58" i="1"/>
  <c r="O81" i="1" s="1"/>
  <c r="K58" i="1"/>
  <c r="K81" i="1" s="1"/>
  <c r="I58" i="1"/>
  <c r="I81" i="1" s="1"/>
  <c r="G58" i="1"/>
  <c r="G77" i="1" s="1"/>
  <c r="C58" i="1"/>
  <c r="C81" i="1" s="1"/>
  <c r="AH28" i="1"/>
  <c r="AH58" i="1" s="1"/>
  <c r="AG28" i="1"/>
  <c r="AF28" i="1"/>
  <c r="AF58" i="1" s="1"/>
  <c r="AE28" i="1"/>
  <c r="AD28" i="1"/>
  <c r="AD58" i="1" s="1"/>
  <c r="AC28" i="1"/>
  <c r="AC58" i="1" s="1"/>
  <c r="AB28" i="1"/>
  <c r="AB58" i="1" s="1"/>
  <c r="AA28" i="1"/>
  <c r="Z28" i="1"/>
  <c r="Z58" i="1" s="1"/>
  <c r="Y28" i="1"/>
  <c r="X28" i="1"/>
  <c r="X58" i="1" s="1"/>
  <c r="W28" i="1"/>
  <c r="V28" i="1"/>
  <c r="V58" i="1" s="1"/>
  <c r="U28" i="1"/>
  <c r="U58" i="1" s="1"/>
  <c r="T28" i="1"/>
  <c r="T58" i="1" s="1"/>
  <c r="S28" i="1"/>
  <c r="R28" i="1"/>
  <c r="R58" i="1" s="1"/>
  <c r="Q28" i="1"/>
  <c r="P28" i="1"/>
  <c r="P58" i="1" s="1"/>
  <c r="O28" i="1"/>
  <c r="N28" i="1"/>
  <c r="N58" i="1" s="1"/>
  <c r="M28" i="1"/>
  <c r="M58" i="1" s="1"/>
  <c r="M81" i="1" s="1"/>
  <c r="L28" i="1"/>
  <c r="L58" i="1" s="1"/>
  <c r="K28" i="1"/>
  <c r="J28" i="1"/>
  <c r="J58" i="1" s="1"/>
  <c r="I28" i="1"/>
  <c r="H28" i="1"/>
  <c r="H58" i="1" s="1"/>
  <c r="G28" i="1"/>
  <c r="F28" i="1"/>
  <c r="F58" i="1" s="1"/>
  <c r="E28" i="1"/>
  <c r="E58" i="1" s="1"/>
  <c r="D28" i="1"/>
  <c r="D58" i="1" s="1"/>
  <c r="C28" i="1"/>
  <c r="B28" i="1"/>
  <c r="B58" i="1" s="1"/>
  <c r="AH12" i="1"/>
  <c r="AG12" i="1"/>
  <c r="AG59" i="1" s="1"/>
  <c r="AF12" i="1"/>
  <c r="AE12" i="1"/>
  <c r="AE59" i="1" s="1"/>
  <c r="AD12" i="1"/>
  <c r="AC12" i="1"/>
  <c r="AB12" i="1"/>
  <c r="AA12" i="1"/>
  <c r="AA73" i="1" s="1"/>
  <c r="Z12" i="1"/>
  <c r="Y12" i="1"/>
  <c r="Y59" i="1" s="1"/>
  <c r="X12" i="1"/>
  <c r="W12" i="1"/>
  <c r="W59" i="1" s="1"/>
  <c r="V12" i="1"/>
  <c r="U12" i="1"/>
  <c r="T12" i="1"/>
  <c r="S12" i="1"/>
  <c r="S73" i="1" s="1"/>
  <c r="R12" i="1"/>
  <c r="Q12" i="1"/>
  <c r="Q59" i="1" s="1"/>
  <c r="P12" i="1"/>
  <c r="O12" i="1"/>
  <c r="O59" i="1" s="1"/>
  <c r="N12" i="1"/>
  <c r="M12" i="1"/>
  <c r="L12" i="1"/>
  <c r="K12" i="1"/>
  <c r="K73" i="1" s="1"/>
  <c r="J12" i="1"/>
  <c r="I12" i="1"/>
  <c r="I59" i="1" s="1"/>
  <c r="H12" i="1"/>
  <c r="G12" i="1"/>
  <c r="G59" i="1" s="1"/>
  <c r="F12" i="1"/>
  <c r="E12" i="1"/>
  <c r="D12" i="1"/>
  <c r="C12" i="1"/>
  <c r="C73" i="1" s="1"/>
  <c r="B12" i="1"/>
  <c r="S81" i="2" l="1"/>
  <c r="S77" i="2"/>
  <c r="D81" i="1"/>
  <c r="D71" i="1"/>
  <c r="D77" i="1"/>
  <c r="AB81" i="1"/>
  <c r="AB71" i="1"/>
  <c r="AB77" i="1"/>
  <c r="G78" i="1"/>
  <c r="G82" i="1"/>
  <c r="G73" i="1"/>
  <c r="W82" i="1"/>
  <c r="W74" i="1"/>
  <c r="W73" i="1"/>
  <c r="W78" i="1"/>
  <c r="L71" i="2"/>
  <c r="L77" i="2"/>
  <c r="L59" i="2"/>
  <c r="L81" i="2"/>
  <c r="AB71" i="2"/>
  <c r="AB59" i="2"/>
  <c r="AB77" i="2"/>
  <c r="AB81" i="2"/>
  <c r="W82" i="2"/>
  <c r="W78" i="2"/>
  <c r="W74" i="2"/>
  <c r="E77" i="1"/>
  <c r="E81" i="1"/>
  <c r="U81" i="1"/>
  <c r="U77" i="1"/>
  <c r="AC77" i="1"/>
  <c r="AC81" i="1"/>
  <c r="N73" i="2"/>
  <c r="H78" i="2"/>
  <c r="H82" i="2"/>
  <c r="P74" i="2"/>
  <c r="P82" i="2"/>
  <c r="P78" i="2"/>
  <c r="X82" i="2"/>
  <c r="X78" i="2"/>
  <c r="X74" i="2"/>
  <c r="AF74" i="2"/>
  <c r="AF82" i="2"/>
  <c r="AF78" i="2"/>
  <c r="F59" i="1"/>
  <c r="F71" i="1"/>
  <c r="F77" i="1"/>
  <c r="F81" i="1"/>
  <c r="N71" i="1"/>
  <c r="N59" i="1"/>
  <c r="N81" i="1"/>
  <c r="V59" i="1"/>
  <c r="V71" i="1"/>
  <c r="V77" i="1"/>
  <c r="V81" i="1"/>
  <c r="AD71" i="1"/>
  <c r="AD77" i="1"/>
  <c r="AD81" i="1"/>
  <c r="AD59" i="1"/>
  <c r="I78" i="1"/>
  <c r="I82" i="1"/>
  <c r="Q74" i="1"/>
  <c r="Q82" i="1"/>
  <c r="Q78" i="1"/>
  <c r="Y82" i="1"/>
  <c r="Y78" i="1"/>
  <c r="Y74" i="1"/>
  <c r="AG74" i="1"/>
  <c r="AG82" i="1"/>
  <c r="AG78" i="1"/>
  <c r="F71" i="2"/>
  <c r="F77" i="2"/>
  <c r="F59" i="2"/>
  <c r="F81" i="2"/>
  <c r="N71" i="2"/>
  <c r="N82" i="2" s="1"/>
  <c r="N59" i="2"/>
  <c r="N81" i="2"/>
  <c r="V71" i="2"/>
  <c r="V59" i="2"/>
  <c r="V77" i="2"/>
  <c r="V81" i="2"/>
  <c r="AD71" i="2"/>
  <c r="AD59" i="2"/>
  <c r="AD77" i="2"/>
  <c r="AD81" i="2"/>
  <c r="I78" i="2"/>
  <c r="I82" i="2"/>
  <c r="I73" i="2"/>
  <c r="Q82" i="2"/>
  <c r="Q78" i="2"/>
  <c r="Q73" i="2"/>
  <c r="Q74" i="2"/>
  <c r="Y82" i="2"/>
  <c r="Y78" i="2"/>
  <c r="Y74" i="2"/>
  <c r="Y73" i="2"/>
  <c r="AG82" i="2"/>
  <c r="AG78" i="2"/>
  <c r="AG73" i="2"/>
  <c r="AG74" i="2"/>
  <c r="D73" i="1"/>
  <c r="AB73" i="1"/>
  <c r="C81" i="2"/>
  <c r="C77" i="2"/>
  <c r="AA81" i="2"/>
  <c r="AA77" i="2"/>
  <c r="L81" i="1"/>
  <c r="L71" i="1"/>
  <c r="L73" i="1" s="1"/>
  <c r="L77" i="1"/>
  <c r="AE73" i="1"/>
  <c r="AE74" i="1"/>
  <c r="AE82" i="1"/>
  <c r="AE78" i="1"/>
  <c r="D71" i="2"/>
  <c r="D77" i="2"/>
  <c r="D59" i="2"/>
  <c r="D81" i="2"/>
  <c r="AF73" i="1"/>
  <c r="B78" i="1"/>
  <c r="B82" i="1"/>
  <c r="R82" i="1"/>
  <c r="R78" i="1"/>
  <c r="AH82" i="1"/>
  <c r="AH78" i="1"/>
  <c r="AH74" i="1"/>
  <c r="H71" i="1"/>
  <c r="H73" i="1" s="1"/>
  <c r="H77" i="1"/>
  <c r="H59" i="1"/>
  <c r="H81" i="1"/>
  <c r="P59" i="1"/>
  <c r="P77" i="1"/>
  <c r="P81" i="1"/>
  <c r="P71" i="1"/>
  <c r="X59" i="1"/>
  <c r="X77" i="1"/>
  <c r="X81" i="1"/>
  <c r="X71" i="1"/>
  <c r="AF59" i="1"/>
  <c r="AF77" i="1"/>
  <c r="AF81" i="1"/>
  <c r="AF71" i="1"/>
  <c r="C82" i="1"/>
  <c r="C78" i="1"/>
  <c r="K82" i="1"/>
  <c r="K78" i="1"/>
  <c r="S82" i="1"/>
  <c r="S78" i="1"/>
  <c r="AA82" i="1"/>
  <c r="AA78" i="1"/>
  <c r="AA74" i="1"/>
  <c r="H59" i="2"/>
  <c r="H81" i="2"/>
  <c r="H77" i="2"/>
  <c r="P59" i="2"/>
  <c r="P77" i="2"/>
  <c r="P81" i="2"/>
  <c r="X59" i="2"/>
  <c r="X77" i="2"/>
  <c r="X81" i="2"/>
  <c r="AF59" i="2"/>
  <c r="AF77" i="2"/>
  <c r="AF81" i="2"/>
  <c r="C71" i="2"/>
  <c r="K71" i="2"/>
  <c r="S71" i="2"/>
  <c r="S73" i="2" s="1"/>
  <c r="AA71" i="2"/>
  <c r="K81" i="2"/>
  <c r="K77" i="2"/>
  <c r="T81" i="1"/>
  <c r="T71" i="1"/>
  <c r="T73" i="1" s="1"/>
  <c r="T77" i="1"/>
  <c r="O82" i="1"/>
  <c r="O73" i="1"/>
  <c r="T71" i="2"/>
  <c r="T59" i="2"/>
  <c r="T77" i="2"/>
  <c r="T81" i="2"/>
  <c r="G78" i="2"/>
  <c r="G82" i="2"/>
  <c r="AE74" i="2"/>
  <c r="AE82" i="2"/>
  <c r="AE78" i="2"/>
  <c r="X73" i="1"/>
  <c r="J78" i="1"/>
  <c r="J82" i="1"/>
  <c r="Z82" i="1"/>
  <c r="Z78" i="1"/>
  <c r="Z74" i="1"/>
  <c r="B73" i="1"/>
  <c r="J73" i="1"/>
  <c r="R73" i="1"/>
  <c r="Z73" i="1"/>
  <c r="AH73" i="1"/>
  <c r="AH73" i="2"/>
  <c r="B81" i="1"/>
  <c r="B59" i="1"/>
  <c r="B77" i="1"/>
  <c r="J81" i="1"/>
  <c r="J77" i="1"/>
  <c r="J59" i="1"/>
  <c r="R77" i="1"/>
  <c r="R81" i="1"/>
  <c r="R59" i="1"/>
  <c r="Z77" i="1"/>
  <c r="Z81" i="1"/>
  <c r="Z59" i="1"/>
  <c r="AH77" i="1"/>
  <c r="AH81" i="1"/>
  <c r="AH59" i="1"/>
  <c r="E71" i="1"/>
  <c r="M71" i="1"/>
  <c r="M82" i="1" s="1"/>
  <c r="U71" i="1"/>
  <c r="AC71" i="1"/>
  <c r="B81" i="2"/>
  <c r="B71" i="2"/>
  <c r="B77" i="2"/>
  <c r="J81" i="2"/>
  <c r="J71" i="2"/>
  <c r="J73" i="2" s="1"/>
  <c r="J77" i="2"/>
  <c r="R77" i="2"/>
  <c r="R81" i="2"/>
  <c r="R71" i="2"/>
  <c r="R73" i="2" s="1"/>
  <c r="Z77" i="2"/>
  <c r="Z81" i="2"/>
  <c r="Z71" i="2"/>
  <c r="Z73" i="2" s="1"/>
  <c r="AH77" i="2"/>
  <c r="AH81" i="2"/>
  <c r="AH71" i="2"/>
  <c r="E73" i="2"/>
  <c r="E74" i="2"/>
  <c r="E78" i="2"/>
  <c r="E82" i="2"/>
  <c r="M73" i="2"/>
  <c r="M82" i="2"/>
  <c r="U73" i="2"/>
  <c r="U82" i="2"/>
  <c r="U78" i="2"/>
  <c r="AC73" i="2"/>
  <c r="AC82" i="2"/>
  <c r="AC78" i="2"/>
  <c r="C59" i="1"/>
  <c r="K59" i="1"/>
  <c r="S59" i="1"/>
  <c r="AA59" i="1"/>
  <c r="I77" i="1"/>
  <c r="D59" i="1"/>
  <c r="L59" i="1"/>
  <c r="T59" i="1"/>
  <c r="AB59" i="1"/>
  <c r="I73" i="1"/>
  <c r="Q73" i="1"/>
  <c r="Y73" i="1"/>
  <c r="AG73" i="1"/>
  <c r="C77" i="1"/>
  <c r="K77" i="1"/>
  <c r="G81" i="1"/>
  <c r="W81" i="1"/>
  <c r="AE81" i="1"/>
  <c r="B59" i="2"/>
  <c r="J59" i="2"/>
  <c r="R59" i="2"/>
  <c r="Z59" i="2"/>
  <c r="AH59" i="2"/>
  <c r="G73" i="2"/>
  <c r="O73" i="2"/>
  <c r="W73" i="2"/>
  <c r="AE73" i="2"/>
  <c r="I77" i="2"/>
  <c r="E81" i="2"/>
  <c r="U81" i="2"/>
  <c r="AC81" i="2"/>
  <c r="E59" i="1"/>
  <c r="M59" i="1"/>
  <c r="U59" i="1"/>
  <c r="AC59" i="1"/>
  <c r="C59" i="2"/>
  <c r="K59" i="2"/>
  <c r="S59" i="2"/>
  <c r="AA59" i="2"/>
  <c r="Q81" i="1"/>
  <c r="Y81" i="1"/>
  <c r="S81" i="1"/>
  <c r="AA81" i="1"/>
  <c r="Q81" i="2"/>
  <c r="Y81" i="2"/>
  <c r="AG81" i="2"/>
  <c r="AA78" i="2" l="1"/>
  <c r="AA74" i="2"/>
  <c r="AA82" i="2"/>
  <c r="U78" i="1"/>
  <c r="U82" i="1"/>
  <c r="E74" i="1"/>
  <c r="E78" i="1"/>
  <c r="E82" i="1"/>
  <c r="U73" i="1"/>
  <c r="E73" i="1"/>
  <c r="AH82" i="2"/>
  <c r="AH78" i="2"/>
  <c r="AH74" i="2"/>
  <c r="X82" i="1"/>
  <c r="X78" i="1"/>
  <c r="X74" i="1"/>
  <c r="D73" i="2"/>
  <c r="D74" i="2"/>
  <c r="D78" i="2"/>
  <c r="D82" i="2"/>
  <c r="AD82" i="2"/>
  <c r="AD78" i="2"/>
  <c r="V82" i="2"/>
  <c r="V78" i="2"/>
  <c r="B82" i="2"/>
  <c r="B78" i="2"/>
  <c r="K78" i="2"/>
  <c r="K82" i="2"/>
  <c r="V73" i="1"/>
  <c r="V78" i="1"/>
  <c r="V82" i="1"/>
  <c r="R82" i="2"/>
  <c r="R78" i="2"/>
  <c r="C78" i="2"/>
  <c r="C82" i="2"/>
  <c r="AB78" i="1"/>
  <c r="AB82" i="1"/>
  <c r="T78" i="2"/>
  <c r="T73" i="2"/>
  <c r="T82" i="2"/>
  <c r="K73" i="2"/>
  <c r="N73" i="1"/>
  <c r="N82" i="1"/>
  <c r="AD73" i="2"/>
  <c r="AB78" i="2"/>
  <c r="AB73" i="2"/>
  <c r="AB82" i="2"/>
  <c r="D74" i="1"/>
  <c r="D82" i="1"/>
  <c r="D78" i="1"/>
  <c r="AF74" i="1"/>
  <c r="AF82" i="1"/>
  <c r="AF78" i="1"/>
  <c r="L78" i="1"/>
  <c r="L82" i="1"/>
  <c r="AA73" i="2"/>
  <c r="J82" i="2"/>
  <c r="J78" i="2"/>
  <c r="C73" i="2"/>
  <c r="B73" i="2"/>
  <c r="AD73" i="1"/>
  <c r="AD82" i="1"/>
  <c r="AD78" i="1"/>
  <c r="V73" i="2"/>
  <c r="Z82" i="2"/>
  <c r="Z78" i="2"/>
  <c r="Z74" i="2"/>
  <c r="T78" i="1"/>
  <c r="T82" i="1"/>
  <c r="H78" i="1"/>
  <c r="H82" i="1"/>
  <c r="F78" i="2"/>
  <c r="F82" i="2"/>
  <c r="M73" i="1"/>
  <c r="P74" i="1"/>
  <c r="P82" i="1"/>
  <c r="P78" i="1"/>
  <c r="F73" i="1"/>
  <c r="F78" i="1"/>
  <c r="F82" i="1"/>
  <c r="F73" i="2"/>
  <c r="S78" i="2"/>
  <c r="S82" i="2"/>
  <c r="P73" i="1"/>
  <c r="L73" i="2"/>
  <c r="L78" i="2"/>
  <c r="L82" i="2"/>
  <c r="AC78" i="1"/>
  <c r="AC82" i="1"/>
  <c r="AC73" i="1"/>
</calcChain>
</file>

<file path=xl/sharedStrings.xml><?xml version="1.0" encoding="utf-8"?>
<sst xmlns="http://schemas.openxmlformats.org/spreadsheetml/2006/main" count="276" uniqueCount="191">
  <si>
    <t>FIELD CROP BUDGETS - 2024</t>
  </si>
  <si>
    <t>CROP</t>
  </si>
  <si>
    <t>Alfalfa -Timothy Hay</t>
  </si>
  <si>
    <t>Feed barley</t>
  </si>
  <si>
    <t>Malting Barley</t>
  </si>
  <si>
    <t>Spring Canola - Herbicide Tolerant</t>
  </si>
  <si>
    <t>Winter Canola</t>
  </si>
  <si>
    <t>Coloured Beans</t>
  </si>
  <si>
    <t>Corn</t>
  </si>
  <si>
    <t>Non GMO Corn</t>
  </si>
  <si>
    <t>Corn Silage</t>
  </si>
  <si>
    <t>Sorghum-Sudangrass: Ensiled</t>
  </si>
  <si>
    <t>Fall Rye - Baleage</t>
  </si>
  <si>
    <t>Oats and Peas - Baleage</t>
  </si>
  <si>
    <t>Flax</t>
  </si>
  <si>
    <t>Oats</t>
  </si>
  <si>
    <t>Soybeans</t>
  </si>
  <si>
    <t>Roundup Ready Soybeans</t>
  </si>
  <si>
    <t>Switchgrass Direct seeded</t>
  </si>
  <si>
    <t>Winter Wheat</t>
  </si>
  <si>
    <t>Hard Red Winter Wheat</t>
  </si>
  <si>
    <t>Hard Red Spring Wheat</t>
  </si>
  <si>
    <t>White/Black Beans</t>
  </si>
  <si>
    <t>Organic Grain Corn</t>
  </si>
  <si>
    <t>Organic Soybeans</t>
  </si>
  <si>
    <t>Organic Winter Wheat</t>
  </si>
  <si>
    <t>Organic Spelt</t>
  </si>
  <si>
    <t xml:space="preserve">Organic Barley </t>
  </si>
  <si>
    <t>Organic Oats</t>
  </si>
  <si>
    <t>TILLAGE SYSTEM</t>
  </si>
  <si>
    <t>Conventional</t>
  </si>
  <si>
    <t>No till</t>
  </si>
  <si>
    <t>No Till</t>
  </si>
  <si>
    <t>Numbers in blue can be edited/changed by individual producers</t>
  </si>
  <si>
    <t>PER ACRE ESTIMATES</t>
  </si>
  <si>
    <t>REVENUE</t>
  </si>
  <si>
    <t xml:space="preserve"> Expected Yield per acre 
(metric tonne, bushel or cwt)</t>
  </si>
  <si>
    <t xml:space="preserve"> Expected Farm Market Price</t>
  </si>
  <si>
    <t xml:space="preserve">  Straw Revenue</t>
  </si>
  <si>
    <t xml:space="preserve">   Expected Yield per acre 
    (metric tonne) </t>
  </si>
  <si>
    <t xml:space="preserve">   Expected Price</t>
  </si>
  <si>
    <t>ESTIMATED GROSS REVENUE</t>
  </si>
  <si>
    <t>EXPENSES</t>
  </si>
  <si>
    <t>VARIABLE EXPENSES</t>
  </si>
  <si>
    <t xml:space="preserve">Seed </t>
  </si>
  <si>
    <t>Seed treatment</t>
  </si>
  <si>
    <t>Fertility - N</t>
  </si>
  <si>
    <r>
      <t xml:space="preserve">             -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</si>
  <si>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 xml:space="preserve">             -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</si>
  <si>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 xml:space="preserve">             - Manure/compost</t>
  </si>
  <si>
    <t xml:space="preserve">             - Dry Fertilizer</t>
  </si>
  <si>
    <t xml:space="preserve">Herbicide </t>
  </si>
  <si>
    <t>Insecticide</t>
  </si>
  <si>
    <t>Fungicide</t>
  </si>
  <si>
    <t>Plant Growth Regulator</t>
  </si>
  <si>
    <t>Total Direct Inputs</t>
  </si>
  <si>
    <t>Soil Maintenance (cover crop, fallow, etc)</t>
  </si>
  <si>
    <t>Fuel</t>
  </si>
  <si>
    <t>Repairs and maintenance</t>
  </si>
  <si>
    <t xml:space="preserve">Marketing fees </t>
  </si>
  <si>
    <t>Production insurance</t>
  </si>
  <si>
    <t>Risk Management Program</t>
  </si>
  <si>
    <t xml:space="preserve">Custom work - Fertilizer application </t>
  </si>
  <si>
    <t xml:space="preserve">                    - Pesticide application</t>
  </si>
  <si>
    <t xml:space="preserve">                    - Other</t>
  </si>
  <si>
    <t>Certification fees</t>
  </si>
  <si>
    <t>Added Expense for IP</t>
  </si>
  <si>
    <t>Trucking</t>
  </si>
  <si>
    <t>Storage</t>
  </si>
  <si>
    <t>Drying</t>
  </si>
  <si>
    <t>Land rent</t>
  </si>
  <si>
    <t xml:space="preserve">Operator labour (self or hired) </t>
  </si>
  <si>
    <t>Hand labour</t>
  </si>
  <si>
    <t>Interest on operating</t>
  </si>
  <si>
    <t>Other</t>
  </si>
  <si>
    <t>Expenses for Straw</t>
  </si>
  <si>
    <r>
      <t>Fertility  -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</si>
  <si>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Tractor and Machine Expenses</t>
  </si>
  <si>
    <t xml:space="preserve">Fuel </t>
  </si>
  <si>
    <t>Twine</t>
  </si>
  <si>
    <t>Labour</t>
  </si>
  <si>
    <t>Total Variable Expenses</t>
  </si>
  <si>
    <t>CONTRIBUTION MARGIN                                            (Gross Revenue - Variable Expenses)</t>
  </si>
  <si>
    <t>FIXED EXPENSES</t>
  </si>
  <si>
    <t xml:space="preserve">Machinery - Depreciation </t>
  </si>
  <si>
    <t>— Interest on investment</t>
  </si>
  <si>
    <t>— Insurance and housing</t>
  </si>
  <si>
    <t>Land Costs</t>
  </si>
  <si>
    <t>Other overhead</t>
  </si>
  <si>
    <t>Amortized Establishment Expenses</t>
  </si>
  <si>
    <t>Total Fixed Expenses</t>
  </si>
  <si>
    <t>TOTAL EXPENSES</t>
  </si>
  <si>
    <t>PROFIT MARGIN                                  (Gross Revenue - Total Expenses)</t>
  </si>
  <si>
    <t>PROFIT MARGIN (Excluding straw)                                  (Revenue - Total Expenses)</t>
  </si>
  <si>
    <t>BREAK-EVEN YIELD PER ACRE (Excluding straw)</t>
  </si>
  <si>
    <t xml:space="preserve"> To Cover Variable Expenses </t>
  </si>
  <si>
    <t xml:space="preserve"> To Cover Total Expenses</t>
  </si>
  <si>
    <t>BREAK-EVEN PRICE PER UNIT (Excluding straw)</t>
  </si>
  <si>
    <t>BUDGETS DE GRANDES CULTURES 2024</t>
  </si>
  <si>
    <t>Culture</t>
  </si>
  <si>
    <t>Foin de luzerne et de fléole</t>
  </si>
  <si>
    <t>Orge fourragère</t>
  </si>
  <si>
    <t>Orge de brasserie</t>
  </si>
  <si>
    <t>Canola de printemps tolérant aux herbicides</t>
  </si>
  <si>
    <t>Canola d’automne</t>
  </si>
  <si>
    <t>Haricots colorés</t>
  </si>
  <si>
    <t>Maïs</t>
  </si>
  <si>
    <t>Maïs à ensilage</t>
  </si>
  <si>
    <t>Sorgho-soudan</t>
  </si>
  <si>
    <t>Seigle d’automne</t>
  </si>
  <si>
    <t>Avoine et pois</t>
  </si>
  <si>
    <t>Lin</t>
  </si>
  <si>
    <t>Avoine</t>
  </si>
  <si>
    <t>Soya</t>
  </si>
  <si>
    <t>Soya Roundup Ready</t>
  </si>
  <si>
    <t>Panic raide Ensemencement</t>
  </si>
  <si>
    <t>Blé tendre roux d’automne</t>
  </si>
  <si>
    <t>Blé roux vitreux d’automne</t>
  </si>
  <si>
    <t>Blé roux vitreux de printemps</t>
  </si>
  <si>
    <t>Haricots blancs et haricots noirs</t>
  </si>
  <si>
    <t>Maïs-grain — bio</t>
  </si>
  <si>
    <t>Soya — bio</t>
  </si>
  <si>
    <t>Blé d’automne — bio</t>
  </si>
  <si>
    <t>épeautre — bio</t>
  </si>
  <si>
    <t>Orge — bio</t>
  </si>
  <si>
    <t>Avoine — bio</t>
  </si>
  <si>
    <t>Travail du sol</t>
  </si>
  <si>
    <t>méthode traditionnelle</t>
  </si>
  <si>
    <t>semis direct</t>
  </si>
  <si>
    <t>Les nombres en bleu peuvent être édités / modifiés par les producteurs individuels</t>
  </si>
  <si>
    <t>Exemples de coûts/acre</t>
  </si>
  <si>
    <t>REVENUS</t>
  </si>
  <si>
    <t>Rendement prévu par acre 
(tonne métrique, boisseaux, quintaux)</t>
  </si>
  <si>
    <t>Prix prévu</t>
  </si>
  <si>
    <t>Revenu de paille</t>
  </si>
  <si>
    <t>Rendement de la paille prévu 
(tonne métrique)</t>
  </si>
  <si>
    <t>Prix de la paille prévu</t>
  </si>
  <si>
    <t>Total des revenus anticipés</t>
  </si>
  <si>
    <t>FRAIS</t>
  </si>
  <si>
    <t>FRAIS VARIABLES</t>
  </si>
  <si>
    <t>Semence</t>
  </si>
  <si>
    <t>Traitement de semence</t>
  </si>
  <si>
    <t>Engrais - N</t>
  </si>
  <si>
    <t xml:space="preserve">             - fumier, compost</t>
  </si>
  <si>
    <t xml:space="preserve">             - engrais solide, chaux</t>
  </si>
  <si>
    <t>Fongicide</t>
  </si>
  <si>
    <t>Régulateur de croissance des plantes</t>
  </si>
  <si>
    <t>Total des intrants directes</t>
  </si>
  <si>
    <t>Protection du sol (culture couvre-sol, jachère, etc.)</t>
  </si>
  <si>
    <t>carburant</t>
  </si>
  <si>
    <t>réparations</t>
  </si>
  <si>
    <t>Frais de commercialisation</t>
  </si>
  <si>
    <t>Assurance-production</t>
  </si>
  <si>
    <t>Programme de gestion des risques</t>
  </si>
  <si>
    <t xml:space="preserve">Travail à forfait - Fertilizer application </t>
  </si>
  <si>
    <t xml:space="preserve">                    - applications de pesticides</t>
  </si>
  <si>
    <t xml:space="preserve">                    - Autre</t>
  </si>
  <si>
    <t>Frais de certification</t>
  </si>
  <si>
    <t>Frais inhérents aux cultivars IP</t>
  </si>
  <si>
    <t>Transport</t>
  </si>
  <si>
    <t>Entreposage</t>
  </si>
  <si>
    <t>Séchage</t>
  </si>
  <si>
    <t>Location de la terre</t>
  </si>
  <si>
    <t>Main-d’oeuvre (exploitant ou personnel engagé)</t>
  </si>
  <si>
    <t>Main-d’oeuvre : désherbage manuel</t>
  </si>
  <si>
    <t>Intérêts sur les charges d’exploitation</t>
  </si>
  <si>
    <t>Autre</t>
  </si>
  <si>
    <t>Charges liées à la paille</t>
  </si>
  <si>
    <r>
      <t>Engrais  -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</si>
  <si>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Tracteur et machinerie</t>
  </si>
  <si>
    <t>réparations et entretien</t>
  </si>
  <si>
    <t>Ficelle</t>
  </si>
  <si>
    <t>Main-d’oeuvre</t>
  </si>
  <si>
    <t>Total des frais variables</t>
  </si>
  <si>
    <t>MARGE DE CONTRIBUTION (revenu total – frais variables)</t>
  </si>
  <si>
    <t>FRAIS FIXES</t>
  </si>
  <si>
    <t xml:space="preserve">Machinerie - amortissement </t>
  </si>
  <si>
    <t>— intérêts sur investissement</t>
  </si>
  <si>
    <t>Terre coûte</t>
  </si>
  <si>
    <t>Autres frais généraux</t>
  </si>
  <si>
    <t>Coûts pour l’année de l’établissement</t>
  </si>
  <si>
    <t>Total des frais fixes</t>
  </si>
  <si>
    <t>TOTAL DES FRAIS</t>
  </si>
  <si>
    <t>MARGE DE PROFIT (revenu total – frais total)</t>
  </si>
  <si>
    <t>MARGE DE PROFIT (à l'exclusion de la paille) (revenu total – frais total)</t>
  </si>
  <si>
    <t>Rendement de rentabilité par acre (à l'exclusion de la paille)</t>
  </si>
  <si>
    <t xml:space="preserve"> Pour couvrir - frais variables</t>
  </si>
  <si>
    <t xml:space="preserve"> Pour couvrir - frais total</t>
  </si>
  <si>
    <t>Prix de rentabilité par unité (à l'exclusion de la paille)</t>
  </si>
  <si>
    <t>Premium Market Hay</t>
  </si>
  <si>
    <t>Marché au foin haut de gamme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</si>
</sst>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5" fillId="0" borderId="12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2" fontId="5" fillId="0" borderId="0" xfId="0" applyNumberFormat="1" applyFont="1"/>
    <xf numFmtId="2" fontId="5" fillId="0" borderId="15" xfId="0" applyNumberFormat="1" applyFont="1" applyBorder="1"/>
    <xf numFmtId="2" fontId="5" fillId="0" borderId="16" xfId="0" applyNumberFormat="1" applyFont="1" applyBorder="1"/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5" fillId="0" borderId="19" xfId="0" applyNumberFormat="1" applyFont="1" applyBorder="1"/>
    <xf numFmtId="164" fontId="5" fillId="0" borderId="16" xfId="0" applyNumberFormat="1" applyFont="1" applyBorder="1"/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0" xfId="0" applyFont="1"/>
    <xf numFmtId="0" fontId="5" fillId="0" borderId="19" xfId="0" applyFont="1" applyBorder="1"/>
    <xf numFmtId="2" fontId="5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2" fontId="5" fillId="0" borderId="20" xfId="0" applyNumberFormat="1" applyFont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left" textRotation="60"/>
    </xf>
    <xf numFmtId="0" fontId="1" fillId="0" borderId="25" xfId="0" applyFont="1" applyBorder="1" applyAlignment="1">
      <alignment horizontal="left" textRotation="6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5" xfId="0" applyFont="1" applyBorder="1"/>
    <xf numFmtId="0" fontId="5" fillId="0" borderId="12" xfId="0" applyFont="1" applyBorder="1"/>
    <xf numFmtId="2" fontId="4" fillId="0" borderId="13" xfId="0" applyNumberFormat="1" applyFont="1" applyBorder="1"/>
    <xf numFmtId="2" fontId="4" fillId="0" borderId="14" xfId="0" applyNumberFormat="1" applyFont="1" applyBorder="1"/>
    <xf numFmtId="0" fontId="5" fillId="0" borderId="15" xfId="0" applyFont="1" applyBorder="1"/>
    <xf numFmtId="0" fontId="5" fillId="0" borderId="16" xfId="0" applyFont="1" applyBorder="1"/>
    <xf numFmtId="2" fontId="4" fillId="0" borderId="17" xfId="0" applyNumberFormat="1" applyFont="1" applyBorder="1"/>
    <xf numFmtId="2" fontId="4" fillId="0" borderId="18" xfId="0" applyNumberFormat="1" applyFont="1" applyBorder="1"/>
    <xf numFmtId="0" fontId="4" fillId="0" borderId="17" xfId="0" applyFont="1" applyBorder="1"/>
    <xf numFmtId="0" fontId="4" fillId="0" borderId="18" xfId="0" applyFont="1" applyBorder="1"/>
    <xf numFmtId="2" fontId="1" fillId="0" borderId="16" xfId="0" applyNumberFormat="1" applyFont="1" applyBorder="1" applyAlignment="1">
      <alignment horizontal="left" indent="2"/>
    </xf>
    <xf numFmtId="2" fontId="7" fillId="0" borderId="17" xfId="0" applyNumberFormat="1" applyFont="1" applyBorder="1"/>
    <xf numFmtId="0" fontId="1" fillId="0" borderId="16" xfId="0" applyFont="1" applyBorder="1"/>
    <xf numFmtId="0" fontId="5" fillId="0" borderId="16" xfId="0" applyFont="1" applyBorder="1" applyAlignment="1">
      <alignment horizontal="left" indent="2"/>
    </xf>
    <xf numFmtId="0" fontId="5" fillId="0" borderId="16" xfId="0" applyFont="1" applyBorder="1" applyAlignment="1">
      <alignment horizontal="left" indent="3"/>
    </xf>
    <xf numFmtId="0" fontId="5" fillId="0" borderId="4" xfId="0" applyFont="1" applyBorder="1" applyAlignment="1">
      <alignment horizontal="left" indent="3"/>
    </xf>
    <xf numFmtId="0" fontId="4" fillId="0" borderId="6" xfId="0" applyFont="1" applyBorder="1"/>
    <xf numFmtId="0" fontId="4" fillId="0" borderId="7" xfId="0" applyFont="1" applyBorder="1"/>
    <xf numFmtId="2" fontId="1" fillId="0" borderId="4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2" borderId="4" xfId="0" applyNumberFormat="1" applyFont="1" applyFill="1" applyBorder="1" applyAlignment="1">
      <alignment wrapText="1"/>
    </xf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2" fontId="5" fillId="0" borderId="4" xfId="0" applyNumberFormat="1" applyFon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2" fontId="1" fillId="2" borderId="26" xfId="0" applyNumberFormat="1" applyFont="1" applyFill="1" applyBorder="1" applyAlignment="1">
      <alignment wrapText="1"/>
    </xf>
    <xf numFmtId="2" fontId="1" fillId="2" borderId="27" xfId="0" applyNumberFormat="1" applyFont="1" applyFill="1" applyBorder="1"/>
    <xf numFmtId="2" fontId="1" fillId="2" borderId="28" xfId="0" applyNumberFormat="1" applyFont="1" applyFill="1" applyBorder="1"/>
    <xf numFmtId="0" fontId="1" fillId="2" borderId="29" xfId="0" applyFont="1" applyFill="1" applyBorder="1" applyAlignment="1">
      <alignment wrapText="1"/>
    </xf>
    <xf numFmtId="2" fontId="5" fillId="0" borderId="4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2" fontId="1" fillId="0" borderId="9" xfId="0" applyNumberFormat="1" applyFont="1" applyBorder="1"/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pbudgettemplate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ublications\MachCostFactSheet\MachdataMN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Pub60"/>
      <sheetName val="alfalfa"/>
      <sheetName val="Sheet4"/>
      <sheetName val="barley"/>
      <sheetName val="canola"/>
      <sheetName val="wcanola"/>
      <sheetName val="cbeans"/>
      <sheetName val="corn"/>
      <sheetName val="corn GMO"/>
      <sheetName val="WarmForage"/>
      <sheetName val="CoolForage"/>
      <sheetName val="flax"/>
      <sheetName val="oats"/>
      <sheetName val="soybeans"/>
      <sheetName val="switchgrass"/>
      <sheetName val="wwheat"/>
      <sheetName val="hrwwheat"/>
      <sheetName val="hrswheat"/>
      <sheetName val="wbeans"/>
      <sheetName val="org_grc_soy"/>
      <sheetName val="org_wh_sp"/>
      <sheetName val="org_bar_oat"/>
      <sheetName val="ProdnSys2019"/>
      <sheetName val="ProdnSys2020"/>
      <sheetName val="ProdnSys2021"/>
      <sheetName val="ProdnSysHiQualHay"/>
      <sheetName val="OrganicProdnSys"/>
      <sheetName val="CustomAllo"/>
      <sheetName val="Inputs"/>
      <sheetName val="Fuel"/>
      <sheetName val="BudgetSummary"/>
      <sheetName val="Summary"/>
      <sheetName val="Ovhd"/>
      <sheetName val="acreage"/>
      <sheetName val="FIPI2002"/>
      <sheetName val="BudgetSummaryCWS"/>
      <sheetName val="Sommaire"/>
      <sheetName val="SummaryCustomRates"/>
      <sheetName val="summaryPub60CRW"/>
      <sheetName val="CropBudget2021CWS"/>
      <sheetName val="Mach"/>
      <sheetName val="land"/>
      <sheetName val="Stats"/>
      <sheetName val="exchange"/>
      <sheetName val="corn_mach"/>
      <sheetName val="crop wksht"/>
      <sheetName val="2016MN"/>
      <sheetName val="2022MN"/>
      <sheetName val="2009MN"/>
      <sheetName val="historical"/>
      <sheetName val="Sheet1"/>
      <sheetName val="FertRates"/>
      <sheetName val="Yield10yrAgricorp"/>
      <sheetName val="Yields_History"/>
      <sheetName val="survey "/>
      <sheetName val="Prices"/>
      <sheetName val="Sheet2"/>
      <sheetName val="Sheet3"/>
      <sheetName val="OrganicSurvey"/>
      <sheetName val="CoverCrops"/>
      <sheetName val="MktgBdfees"/>
      <sheetName val="RMP"/>
    </sheetNames>
    <sheetDataSet>
      <sheetData sheetId="0">
        <row r="49">
          <cell r="B49">
            <v>40</v>
          </cell>
        </row>
        <row r="50">
          <cell r="B50">
            <v>150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AY3">
            <v>36</v>
          </cell>
        </row>
        <row r="4">
          <cell r="AY4">
            <v>24</v>
          </cell>
        </row>
        <row r="5">
          <cell r="AY5">
            <v>23</v>
          </cell>
        </row>
        <row r="7">
          <cell r="AY7">
            <v>29</v>
          </cell>
        </row>
        <row r="8">
          <cell r="AY8">
            <v>18</v>
          </cell>
        </row>
        <row r="9">
          <cell r="AY9">
            <v>18</v>
          </cell>
        </row>
        <row r="10">
          <cell r="AY10">
            <v>18</v>
          </cell>
        </row>
        <row r="11">
          <cell r="AY11">
            <v>13</v>
          </cell>
        </row>
        <row r="12">
          <cell r="AY12">
            <v>11</v>
          </cell>
        </row>
        <row r="13">
          <cell r="AY13">
            <v>9</v>
          </cell>
        </row>
        <row r="14">
          <cell r="AY14">
            <v>27</v>
          </cell>
        </row>
        <row r="15">
          <cell r="AY15">
            <v>27</v>
          </cell>
        </row>
        <row r="16">
          <cell r="AY16">
            <v>28</v>
          </cell>
        </row>
        <row r="17">
          <cell r="AY17">
            <v>28</v>
          </cell>
        </row>
        <row r="18">
          <cell r="AY18">
            <v>27</v>
          </cell>
        </row>
        <row r="19">
          <cell r="AY19">
            <v>28</v>
          </cell>
        </row>
        <row r="20">
          <cell r="AY20">
            <v>22</v>
          </cell>
        </row>
        <row r="21">
          <cell r="AY21">
            <v>27</v>
          </cell>
        </row>
        <row r="22">
          <cell r="AY22">
            <v>26</v>
          </cell>
        </row>
        <row r="23">
          <cell r="AY23">
            <v>21</v>
          </cell>
        </row>
        <row r="24">
          <cell r="AY24">
            <v>16.994011200000003</v>
          </cell>
        </row>
        <row r="25">
          <cell r="AY25">
            <v>13.743262600000001</v>
          </cell>
        </row>
        <row r="26">
          <cell r="AY26">
            <v>51</v>
          </cell>
        </row>
        <row r="27">
          <cell r="AY27">
            <v>50</v>
          </cell>
        </row>
        <row r="28">
          <cell r="AY28">
            <v>50</v>
          </cell>
        </row>
        <row r="29">
          <cell r="AY29">
            <v>51</v>
          </cell>
        </row>
        <row r="30">
          <cell r="AY30">
            <v>55</v>
          </cell>
        </row>
        <row r="31">
          <cell r="AY31">
            <v>48</v>
          </cell>
        </row>
        <row r="32">
          <cell r="AY32">
            <v>68</v>
          </cell>
        </row>
        <row r="33">
          <cell r="AY33">
            <v>110</v>
          </cell>
        </row>
        <row r="34">
          <cell r="AY34">
            <v>10</v>
          </cell>
        </row>
        <row r="35">
          <cell r="AY35">
            <v>7</v>
          </cell>
        </row>
        <row r="36">
          <cell r="AY36">
            <v>297.5</v>
          </cell>
        </row>
        <row r="37">
          <cell r="AY37">
            <v>16</v>
          </cell>
        </row>
        <row r="38">
          <cell r="AY38">
            <v>11</v>
          </cell>
        </row>
        <row r="40">
          <cell r="AY40">
            <v>40</v>
          </cell>
        </row>
        <row r="41">
          <cell r="AY41">
            <v>10</v>
          </cell>
        </row>
        <row r="42">
          <cell r="AY42">
            <v>100</v>
          </cell>
        </row>
        <row r="43">
          <cell r="AY43">
            <v>30</v>
          </cell>
        </row>
        <row r="44">
          <cell r="AY44">
            <v>0.124975</v>
          </cell>
        </row>
        <row r="45">
          <cell r="AY45">
            <v>6</v>
          </cell>
        </row>
        <row r="46">
          <cell r="AY46">
            <v>20</v>
          </cell>
        </row>
        <row r="47">
          <cell r="AY47">
            <v>7</v>
          </cell>
        </row>
        <row r="48">
          <cell r="AY48">
            <v>13</v>
          </cell>
        </row>
        <row r="49">
          <cell r="AY49">
            <v>12.48</v>
          </cell>
        </row>
        <row r="50">
          <cell r="AY50">
            <v>4</v>
          </cell>
        </row>
        <row r="51">
          <cell r="AY51">
            <v>9</v>
          </cell>
        </row>
        <row r="52">
          <cell r="AY52">
            <v>1</v>
          </cell>
        </row>
        <row r="53">
          <cell r="AY53">
            <v>112</v>
          </cell>
        </row>
        <row r="54">
          <cell r="AY54">
            <v>37</v>
          </cell>
        </row>
      </sheetData>
      <sheetData sheetId="28">
        <row r="1">
          <cell r="E1">
            <v>8.2000000000000003E-2</v>
          </cell>
        </row>
        <row r="2">
          <cell r="E2">
            <v>3.7999999999999999E-2</v>
          </cell>
        </row>
        <row r="6">
          <cell r="M6">
            <v>0</v>
          </cell>
        </row>
        <row r="10">
          <cell r="G10">
            <v>0.90820000000000001</v>
          </cell>
        </row>
        <row r="11">
          <cell r="G11">
            <v>1.02484</v>
          </cell>
          <cell r="I11">
            <v>2.2279130434782606</v>
          </cell>
        </row>
        <row r="12">
          <cell r="G12">
            <v>1.1480000000000001</v>
          </cell>
          <cell r="I12">
            <v>1.7364030100334453</v>
          </cell>
        </row>
        <row r="13">
          <cell r="G13">
            <v>0.69416499999999992</v>
          </cell>
        </row>
        <row r="14">
          <cell r="G14">
            <v>0.86165000000000003</v>
          </cell>
          <cell r="I14">
            <v>1.4360833333333334</v>
          </cell>
        </row>
        <row r="15">
          <cell r="G15">
            <v>1.19157</v>
          </cell>
        </row>
        <row r="16">
          <cell r="G16">
            <v>0.79</v>
          </cell>
        </row>
        <row r="17">
          <cell r="G17">
            <v>0.75</v>
          </cell>
        </row>
        <row r="18">
          <cell r="G18">
            <v>1.387</v>
          </cell>
        </row>
        <row r="52">
          <cell r="E52">
            <v>11.27</v>
          </cell>
        </row>
        <row r="53">
          <cell r="E53">
            <v>23.544545454545435</v>
          </cell>
        </row>
        <row r="54">
          <cell r="E54">
            <v>2.3500000000000005</v>
          </cell>
        </row>
        <row r="86">
          <cell r="B86">
            <v>10.11</v>
          </cell>
        </row>
        <row r="87">
          <cell r="B87">
            <v>14.25</v>
          </cell>
        </row>
        <row r="88">
          <cell r="B88">
            <v>41.05</v>
          </cell>
        </row>
        <row r="89">
          <cell r="B89">
            <v>15.9</v>
          </cell>
        </row>
        <row r="90">
          <cell r="B90">
            <v>19.8</v>
          </cell>
        </row>
        <row r="91">
          <cell r="B91">
            <v>151</v>
          </cell>
        </row>
        <row r="92">
          <cell r="B92">
            <v>38.06</v>
          </cell>
        </row>
        <row r="93">
          <cell r="B93">
            <v>29.1</v>
          </cell>
        </row>
        <row r="94">
          <cell r="B94">
            <v>56.13</v>
          </cell>
        </row>
        <row r="95">
          <cell r="B95">
            <v>3.4725000000000001</v>
          </cell>
        </row>
        <row r="96">
          <cell r="B96">
            <v>39.35</v>
          </cell>
        </row>
        <row r="97">
          <cell r="B97">
            <v>20</v>
          </cell>
        </row>
        <row r="98">
          <cell r="B98">
            <v>374.16666666666669</v>
          </cell>
        </row>
        <row r="99">
          <cell r="B99">
            <v>113.25</v>
          </cell>
        </row>
        <row r="100">
          <cell r="B100">
            <v>1.1299999999999999</v>
          </cell>
        </row>
        <row r="101">
          <cell r="B101">
            <v>192.74</v>
          </cell>
        </row>
        <row r="102">
          <cell r="B102">
            <v>14.555714285714286</v>
          </cell>
        </row>
        <row r="103">
          <cell r="B103">
            <v>120.27</v>
          </cell>
        </row>
        <row r="104">
          <cell r="B104">
            <v>44.444000000000003</v>
          </cell>
        </row>
        <row r="105">
          <cell r="B105">
            <v>55.14</v>
          </cell>
        </row>
        <row r="106">
          <cell r="B106">
            <v>37.912500000000001</v>
          </cell>
        </row>
        <row r="107">
          <cell r="B107">
            <v>19.7</v>
          </cell>
        </row>
        <row r="108">
          <cell r="B108">
            <v>161.13074204946997</v>
          </cell>
        </row>
        <row r="109">
          <cell r="B109">
            <v>281.30833333333334</v>
          </cell>
        </row>
        <row r="110">
          <cell r="B110">
            <v>82.289950576606259</v>
          </cell>
        </row>
        <row r="113">
          <cell r="B113">
            <v>75.19</v>
          </cell>
        </row>
        <row r="114">
          <cell r="B114">
            <v>18.13</v>
          </cell>
        </row>
        <row r="115">
          <cell r="B115">
            <v>16.740816326530609</v>
          </cell>
        </row>
        <row r="116">
          <cell r="B116">
            <v>212.12</v>
          </cell>
        </row>
        <row r="117">
          <cell r="B117">
            <v>153.33333333333334</v>
          </cell>
        </row>
        <row r="118">
          <cell r="B118">
            <v>19.72</v>
          </cell>
        </row>
        <row r="119">
          <cell r="B119">
            <v>36.135000000000005</v>
          </cell>
        </row>
        <row r="120">
          <cell r="B120">
            <v>131.6</v>
          </cell>
        </row>
        <row r="121">
          <cell r="B121">
            <v>147</v>
          </cell>
        </row>
        <row r="122">
          <cell r="B122">
            <v>135.59</v>
          </cell>
        </row>
        <row r="123">
          <cell r="B123">
            <v>13.2</v>
          </cell>
        </row>
        <row r="124">
          <cell r="B124">
            <v>26.67</v>
          </cell>
        </row>
        <row r="125">
          <cell r="B125">
            <v>34.049999999999997</v>
          </cell>
        </row>
        <row r="143">
          <cell r="D143">
            <v>0.74080357142857145</v>
          </cell>
        </row>
        <row r="147">
          <cell r="D147">
            <v>1.8926785714285717</v>
          </cell>
        </row>
      </sheetData>
      <sheetData sheetId="29">
        <row r="1">
          <cell r="B1">
            <v>25</v>
          </cell>
          <cell r="E1">
            <v>25</v>
          </cell>
        </row>
        <row r="2">
          <cell r="B2">
            <v>1.387</v>
          </cell>
        </row>
        <row r="3">
          <cell r="B3">
            <v>1.02</v>
          </cell>
        </row>
        <row r="4">
          <cell r="B4">
            <v>1</v>
          </cell>
        </row>
        <row r="5">
          <cell r="B5">
            <v>1.1499999999999999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K2" t="str">
            <v>Per Hour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arameters"/>
      <sheetName val="Power"/>
      <sheetName val="Implements"/>
      <sheetName val="Detail"/>
      <sheetName val="Calculate"/>
      <sheetName val="Costbytype"/>
      <sheetName val="Menu_for_Implements_col_A"/>
      <sheetName val="Repair_RemainVal_Coef"/>
    </sheetNames>
    <sheetDataSet>
      <sheetData sheetId="0" refreshError="1"/>
      <sheetData sheetId="1" refreshError="1"/>
      <sheetData sheetId="2" refreshError="1"/>
      <sheetData sheetId="3">
        <row r="2">
          <cell r="H2">
            <v>0</v>
          </cell>
          <cell r="I2">
            <v>103</v>
          </cell>
          <cell r="AG2">
            <v>33</v>
          </cell>
        </row>
        <row r="10">
          <cell r="B10" t="str">
            <v>Tillage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0430-A7A6-4C94-92B3-96229BC5D85B}">
  <sheetPr codeName="Sheet25"/>
  <dimension ref="A1:EV82"/>
  <sheetViews>
    <sheetView showGridLines="0" tabSelected="1" zoomScaleNormal="100" workbookViewId="0">
      <pane xSplit="1" ySplit="3" topLeftCell="B4" activePane="bottomRight" state="frozen"/>
      <selection activeCell="C5" sqref="C5"/>
      <selection pane="topRight" activeCell="C5" sqref="C5"/>
      <selection pane="bottomLeft" activeCell="C5" sqref="C5"/>
      <selection pane="bottomRight" activeCell="G53" sqref="G53"/>
    </sheetView>
  </sheetViews>
  <sheetFormatPr defaultColWidth="9.07421875" defaultRowHeight="15" x14ac:dyDescent="0.35"/>
  <cols>
    <col min="1" max="1" width="42.84375" style="35" customWidth="1"/>
    <col min="2" max="34" width="15.69140625" style="35" customWidth="1"/>
    <col min="35" max="16384" width="9.07421875" style="35"/>
  </cols>
  <sheetData>
    <row r="1" spans="1:152" s="4" customFormat="1" ht="15.4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152" s="10" customFormat="1" ht="46.3" x14ac:dyDescent="0.4">
      <c r="A2" s="5" t="s">
        <v>1</v>
      </c>
      <c r="B2" s="6" t="s">
        <v>2</v>
      </c>
      <c r="C2" s="7" t="s">
        <v>189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8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16</v>
      </c>
      <c r="T2" s="8" t="s">
        <v>17</v>
      </c>
      <c r="U2" s="8" t="s">
        <v>18</v>
      </c>
      <c r="V2" s="8" t="s">
        <v>18</v>
      </c>
      <c r="W2" s="8" t="s">
        <v>19</v>
      </c>
      <c r="X2" s="8" t="s">
        <v>19</v>
      </c>
      <c r="Y2" s="8" t="s">
        <v>20</v>
      </c>
      <c r="Z2" s="8" t="s">
        <v>20</v>
      </c>
      <c r="AA2" s="8" t="s">
        <v>21</v>
      </c>
      <c r="AB2" s="8" t="s">
        <v>22</v>
      </c>
      <c r="AC2" s="8" t="s">
        <v>23</v>
      </c>
      <c r="AD2" s="8" t="s">
        <v>24</v>
      </c>
      <c r="AE2" s="8" t="s">
        <v>25</v>
      </c>
      <c r="AF2" s="8" t="s">
        <v>26</v>
      </c>
      <c r="AG2" s="8" t="s">
        <v>27</v>
      </c>
      <c r="AH2" s="9" t="s">
        <v>28</v>
      </c>
    </row>
    <row r="3" spans="1:152" s="10" customFormat="1" ht="23.25" customHeight="1" x14ac:dyDescent="0.4">
      <c r="A3" s="11" t="s">
        <v>29</v>
      </c>
      <c r="B3" s="12" t="s">
        <v>30</v>
      </c>
      <c r="C3" s="13" t="s">
        <v>30</v>
      </c>
      <c r="D3" s="12" t="s">
        <v>30</v>
      </c>
      <c r="E3" s="12" t="s">
        <v>30</v>
      </c>
      <c r="F3" s="12" t="s">
        <v>30</v>
      </c>
      <c r="G3" s="12" t="s">
        <v>30</v>
      </c>
      <c r="H3" s="12" t="s">
        <v>30</v>
      </c>
      <c r="I3" s="12" t="s">
        <v>30</v>
      </c>
      <c r="J3" s="12" t="s">
        <v>30</v>
      </c>
      <c r="K3" s="12" t="s">
        <v>31</v>
      </c>
      <c r="L3" s="12" t="s">
        <v>30</v>
      </c>
      <c r="M3" s="12" t="s">
        <v>30</v>
      </c>
      <c r="N3" s="12" t="s">
        <v>30</v>
      </c>
      <c r="O3" s="12" t="s">
        <v>30</v>
      </c>
      <c r="P3" s="12" t="s">
        <v>30</v>
      </c>
      <c r="Q3" s="12" t="s">
        <v>30</v>
      </c>
      <c r="R3" s="12" t="s">
        <v>30</v>
      </c>
      <c r="S3" s="12" t="s">
        <v>31</v>
      </c>
      <c r="T3" s="12" t="s">
        <v>31</v>
      </c>
      <c r="U3" s="12" t="s">
        <v>30</v>
      </c>
      <c r="V3" s="12" t="s">
        <v>32</v>
      </c>
      <c r="W3" s="12" t="s">
        <v>30</v>
      </c>
      <c r="X3" s="12" t="s">
        <v>31</v>
      </c>
      <c r="Y3" s="12" t="s">
        <v>30</v>
      </c>
      <c r="Z3" s="12" t="s">
        <v>31</v>
      </c>
      <c r="AA3" s="12" t="s">
        <v>30</v>
      </c>
      <c r="AB3" s="12" t="s">
        <v>30</v>
      </c>
      <c r="AC3" s="12" t="s">
        <v>30</v>
      </c>
      <c r="AD3" s="12" t="s">
        <v>30</v>
      </c>
      <c r="AE3" s="12" t="s">
        <v>30</v>
      </c>
      <c r="AF3" s="12" t="s">
        <v>30</v>
      </c>
      <c r="AG3" s="12" t="s">
        <v>30</v>
      </c>
      <c r="AH3" s="14" t="s">
        <v>30</v>
      </c>
    </row>
    <row r="4" spans="1:152" s="10" customFormat="1" ht="20.25" customHeight="1" x14ac:dyDescent="0.4">
      <c r="A4" s="15" t="s">
        <v>33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152" s="10" customFormat="1" ht="15.45" x14ac:dyDescent="0.4">
      <c r="A5" s="19" t="s">
        <v>34</v>
      </c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8"/>
    </row>
    <row r="6" spans="1:152" s="4" customFormat="1" ht="15.45" x14ac:dyDescent="0.4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</row>
    <row r="7" spans="1:152" s="27" customFormat="1" ht="30.45" x14ac:dyDescent="0.4">
      <c r="A7" s="22" t="s">
        <v>36</v>
      </c>
      <c r="B7" s="23">
        <v>3.5</v>
      </c>
      <c r="C7" s="23">
        <v>4.5</v>
      </c>
      <c r="D7" s="24">
        <v>61.5</v>
      </c>
      <c r="E7" s="24">
        <v>61.5</v>
      </c>
      <c r="F7" s="23">
        <v>1.0287256235827664</v>
      </c>
      <c r="G7" s="23">
        <v>1.3</v>
      </c>
      <c r="H7" s="24">
        <v>24.968800000000005</v>
      </c>
      <c r="I7" s="24">
        <v>181.33</v>
      </c>
      <c r="J7" s="24">
        <v>181.33</v>
      </c>
      <c r="K7" s="24">
        <v>181.33</v>
      </c>
      <c r="L7" s="23">
        <v>25.904285714285717</v>
      </c>
      <c r="M7" s="23">
        <v>15.68</v>
      </c>
      <c r="N7" s="23">
        <v>4.8600000000000003</v>
      </c>
      <c r="O7" s="23">
        <v>3</v>
      </c>
      <c r="P7" s="24">
        <v>23.117496634920634</v>
      </c>
      <c r="Q7" s="24">
        <v>81.247320000000002</v>
      </c>
      <c r="R7" s="24">
        <v>49.86</v>
      </c>
      <c r="S7" s="24">
        <v>49.86</v>
      </c>
      <c r="T7" s="24">
        <v>49.86</v>
      </c>
      <c r="U7" s="24">
        <v>4</v>
      </c>
      <c r="V7" s="24">
        <v>4</v>
      </c>
      <c r="W7" s="24">
        <v>88.99</v>
      </c>
      <c r="X7" s="24">
        <v>88.99</v>
      </c>
      <c r="Y7" s="24">
        <v>84.92</v>
      </c>
      <c r="Z7" s="24">
        <v>84.92</v>
      </c>
      <c r="AA7" s="24">
        <v>54.78</v>
      </c>
      <c r="AB7" s="24">
        <v>25.142849999999999</v>
      </c>
      <c r="AC7" s="24">
        <v>121.33</v>
      </c>
      <c r="AD7" s="24">
        <v>34</v>
      </c>
      <c r="AE7" s="24">
        <v>56.27</v>
      </c>
      <c r="AF7" s="23">
        <v>1.3475200000000001</v>
      </c>
      <c r="AG7" s="24">
        <v>49.2</v>
      </c>
      <c r="AH7" s="25">
        <v>64.8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</row>
    <row r="8" spans="1:152" s="31" customFormat="1" ht="15.45" x14ac:dyDescent="0.4">
      <c r="A8" s="28" t="s">
        <v>37</v>
      </c>
      <c r="B8" s="29">
        <v>205</v>
      </c>
      <c r="C8" s="29">
        <v>275.625</v>
      </c>
      <c r="D8" s="29">
        <v>7.8380143696930116</v>
      </c>
      <c r="E8" s="29">
        <v>8.8380143696930116</v>
      </c>
      <c r="F8" s="29">
        <v>690</v>
      </c>
      <c r="G8" s="29">
        <v>690</v>
      </c>
      <c r="H8" s="29">
        <v>53</v>
      </c>
      <c r="I8" s="29">
        <v>6.1</v>
      </c>
      <c r="J8" s="29">
        <v>6.1</v>
      </c>
      <c r="K8" s="29">
        <v>6.1</v>
      </c>
      <c r="L8" s="29">
        <v>48.028960000000005</v>
      </c>
      <c r="M8" s="29"/>
      <c r="N8" s="29"/>
      <c r="O8" s="29"/>
      <c r="P8" s="29">
        <v>17.5</v>
      </c>
      <c r="Q8" s="29">
        <v>5</v>
      </c>
      <c r="R8" s="29">
        <v>16.25</v>
      </c>
      <c r="S8" s="29">
        <v>16.25</v>
      </c>
      <c r="T8" s="29">
        <v>16.25</v>
      </c>
      <c r="U8" s="29">
        <v>180</v>
      </c>
      <c r="V8" s="29">
        <v>180</v>
      </c>
      <c r="W8" s="29">
        <v>7.3</v>
      </c>
      <c r="X8" s="29">
        <v>7.3</v>
      </c>
      <c r="Y8" s="29">
        <v>8</v>
      </c>
      <c r="Z8" s="29">
        <v>8</v>
      </c>
      <c r="AA8" s="29">
        <v>9</v>
      </c>
      <c r="AB8" s="29">
        <v>53</v>
      </c>
      <c r="AC8" s="29">
        <v>12.9</v>
      </c>
      <c r="AD8" s="29">
        <v>33</v>
      </c>
      <c r="AE8" s="29">
        <v>16.25</v>
      </c>
      <c r="AF8" s="29">
        <v>590</v>
      </c>
      <c r="AG8" s="29">
        <v>10.886131069018072</v>
      </c>
      <c r="AH8" s="30">
        <v>8.8677092008266243</v>
      </c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</row>
    <row r="9" spans="1:152" s="36" customFormat="1" ht="15.45" x14ac:dyDescent="0.4">
      <c r="A9" s="32" t="s">
        <v>38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</row>
    <row r="10" spans="1:152" s="31" customFormat="1" ht="30.45" x14ac:dyDescent="0.4">
      <c r="A10" s="37" t="s">
        <v>39</v>
      </c>
      <c r="B10" s="38"/>
      <c r="C10" s="38"/>
      <c r="D10" s="38">
        <v>1.8879999999999999</v>
      </c>
      <c r="E10" s="38">
        <v>1.8879999999999999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>
        <v>2.2079999999999997</v>
      </c>
      <c r="Q10" s="38">
        <v>2.2079999999999997</v>
      </c>
      <c r="R10" s="38"/>
      <c r="S10" s="38"/>
      <c r="T10" s="38"/>
      <c r="U10" s="38"/>
      <c r="V10" s="38"/>
      <c r="W10" s="38">
        <v>2.4079999999999999</v>
      </c>
      <c r="X10" s="38">
        <v>2.4079999999999999</v>
      </c>
      <c r="Y10" s="38">
        <v>2.4079999999999999</v>
      </c>
      <c r="Z10" s="38">
        <v>2.4079999999999999</v>
      </c>
      <c r="AA10" s="38">
        <v>2.1360000000000001</v>
      </c>
      <c r="AB10" s="38"/>
      <c r="AC10" s="38"/>
      <c r="AD10" s="38"/>
      <c r="AE10" s="38"/>
      <c r="AF10" s="38"/>
      <c r="AG10" s="38"/>
      <c r="AH10" s="39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</row>
    <row r="11" spans="1:152" s="31" customFormat="1" ht="15.45" x14ac:dyDescent="0.4">
      <c r="A11" s="40" t="s">
        <v>40</v>
      </c>
      <c r="B11" s="41"/>
      <c r="C11" s="41"/>
      <c r="D11" s="41">
        <v>200</v>
      </c>
      <c r="E11" s="41">
        <v>200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>
        <v>200</v>
      </c>
      <c r="Q11" s="41">
        <v>200</v>
      </c>
      <c r="R11" s="41"/>
      <c r="S11" s="41"/>
      <c r="T11" s="41"/>
      <c r="U11" s="41"/>
      <c r="V11" s="41"/>
      <c r="W11" s="41">
        <v>200</v>
      </c>
      <c r="X11" s="41">
        <v>200</v>
      </c>
      <c r="Y11" s="41">
        <v>200</v>
      </c>
      <c r="Z11" s="41">
        <v>200</v>
      </c>
      <c r="AA11" s="41">
        <v>200</v>
      </c>
      <c r="AB11" s="41"/>
      <c r="AC11" s="41"/>
      <c r="AD11" s="41"/>
      <c r="AE11" s="41"/>
      <c r="AF11" s="41"/>
      <c r="AG11" s="41"/>
      <c r="AH11" s="42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</row>
    <row r="12" spans="1:152" s="46" customFormat="1" ht="15.45" x14ac:dyDescent="0.4">
      <c r="A12" s="43" t="s">
        <v>41</v>
      </c>
      <c r="B12" s="44">
        <f t="shared" ref="B12:AH12" si="0">(B7*B8)+(B10*B11)</f>
        <v>717.5</v>
      </c>
      <c r="C12" s="44">
        <f t="shared" si="0"/>
        <v>1240.3125</v>
      </c>
      <c r="D12" s="44">
        <f t="shared" si="0"/>
        <v>859.6378837361201</v>
      </c>
      <c r="E12" s="44">
        <f t="shared" si="0"/>
        <v>921.1378837361201</v>
      </c>
      <c r="F12" s="44">
        <f t="shared" si="0"/>
        <v>709.8206802721088</v>
      </c>
      <c r="G12" s="44">
        <f t="shared" si="0"/>
        <v>897</v>
      </c>
      <c r="H12" s="44">
        <f t="shared" si="0"/>
        <v>1323.3464000000004</v>
      </c>
      <c r="I12" s="44">
        <f t="shared" si="0"/>
        <v>1106.1130000000001</v>
      </c>
      <c r="J12" s="44">
        <f t="shared" si="0"/>
        <v>1106.1130000000001</v>
      </c>
      <c r="K12" s="44">
        <f t="shared" si="0"/>
        <v>1106.1130000000001</v>
      </c>
      <c r="L12" s="44">
        <f t="shared" si="0"/>
        <v>1244.1559024000003</v>
      </c>
      <c r="M12" s="44">
        <f t="shared" si="0"/>
        <v>0</v>
      </c>
      <c r="N12" s="44">
        <f t="shared" si="0"/>
        <v>0</v>
      </c>
      <c r="O12" s="44">
        <f t="shared" si="0"/>
        <v>0</v>
      </c>
      <c r="P12" s="44">
        <f t="shared" si="0"/>
        <v>846.15619111111107</v>
      </c>
      <c r="Q12" s="44">
        <f t="shared" si="0"/>
        <v>847.83659999999998</v>
      </c>
      <c r="R12" s="44">
        <f t="shared" si="0"/>
        <v>810.22500000000002</v>
      </c>
      <c r="S12" s="44">
        <f t="shared" si="0"/>
        <v>810.22500000000002</v>
      </c>
      <c r="T12" s="44">
        <f t="shared" si="0"/>
        <v>810.22500000000002</v>
      </c>
      <c r="U12" s="44">
        <f t="shared" si="0"/>
        <v>720</v>
      </c>
      <c r="V12" s="44">
        <f t="shared" si="0"/>
        <v>720</v>
      </c>
      <c r="W12" s="44">
        <f>(W7*W8)+(W10*W11)</f>
        <v>1131.2269999999999</v>
      </c>
      <c r="X12" s="44">
        <f t="shared" si="0"/>
        <v>1131.2269999999999</v>
      </c>
      <c r="Y12" s="44">
        <f t="shared" si="0"/>
        <v>1160.96</v>
      </c>
      <c r="Z12" s="44">
        <f t="shared" si="0"/>
        <v>1160.96</v>
      </c>
      <c r="AA12" s="44">
        <f t="shared" si="0"/>
        <v>920.22</v>
      </c>
      <c r="AB12" s="44">
        <f t="shared" si="0"/>
        <v>1332.57105</v>
      </c>
      <c r="AC12" s="44">
        <f t="shared" si="0"/>
        <v>1565.1569999999999</v>
      </c>
      <c r="AD12" s="44">
        <f t="shared" si="0"/>
        <v>1122</v>
      </c>
      <c r="AE12" s="44">
        <f t="shared" si="0"/>
        <v>914.38750000000005</v>
      </c>
      <c r="AF12" s="44">
        <f t="shared" si="0"/>
        <v>795.03680000000008</v>
      </c>
      <c r="AG12" s="44">
        <f t="shared" si="0"/>
        <v>535.59764859568918</v>
      </c>
      <c r="AH12" s="45">
        <f t="shared" si="0"/>
        <v>574.62755621356519</v>
      </c>
    </row>
    <row r="13" spans="1:152" s="10" customFormat="1" ht="15.45" x14ac:dyDescent="0.4">
      <c r="A13" s="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</row>
    <row r="14" spans="1:152" s="4" customFormat="1" ht="15.45" x14ac:dyDescent="0.4">
      <c r="A14" s="19" t="s">
        <v>42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152" ht="15.45" x14ac:dyDescent="0.4">
      <c r="A15" s="19" t="s">
        <v>43</v>
      </c>
      <c r="AH15" s="51"/>
    </row>
    <row r="16" spans="1:152" s="55" customFormat="1" ht="15.45" x14ac:dyDescent="0.4">
      <c r="A16" s="52" t="s">
        <v>44</v>
      </c>
      <c r="B16" s="53"/>
      <c r="C16" s="53"/>
      <c r="D16" s="53">
        <v>64.8</v>
      </c>
      <c r="E16" s="53">
        <v>64.8</v>
      </c>
      <c r="F16" s="53">
        <v>93.25</v>
      </c>
      <c r="G16" s="53">
        <v>82.850000000000009</v>
      </c>
      <c r="H16" s="53">
        <v>143.55000000000001</v>
      </c>
      <c r="I16" s="53">
        <v>116.9</v>
      </c>
      <c r="J16" s="53">
        <v>99.65</v>
      </c>
      <c r="K16" s="53">
        <v>116.9</v>
      </c>
      <c r="L16" s="53">
        <v>126.95</v>
      </c>
      <c r="M16" s="53">
        <v>60.7</v>
      </c>
      <c r="N16" s="53">
        <v>48.050000000000004</v>
      </c>
      <c r="O16" s="53">
        <v>70.7</v>
      </c>
      <c r="P16" s="53">
        <v>52.2</v>
      </c>
      <c r="Q16" s="53">
        <v>45.35</v>
      </c>
      <c r="R16" s="53">
        <v>66.100000000000009</v>
      </c>
      <c r="S16" s="53">
        <v>66.100000000000009</v>
      </c>
      <c r="T16" s="53">
        <v>93.2</v>
      </c>
      <c r="U16" s="53"/>
      <c r="V16" s="53"/>
      <c r="W16" s="53">
        <v>82.7</v>
      </c>
      <c r="X16" s="53">
        <v>82.7</v>
      </c>
      <c r="Y16" s="53">
        <v>81.2</v>
      </c>
      <c r="Z16" s="53">
        <v>81.2</v>
      </c>
      <c r="AA16" s="53">
        <v>85.5</v>
      </c>
      <c r="AB16" s="53">
        <v>106.15</v>
      </c>
      <c r="AC16" s="53">
        <v>114</v>
      </c>
      <c r="AD16" s="53">
        <v>113.55000000000001</v>
      </c>
      <c r="AE16" s="53">
        <v>98.550000000000011</v>
      </c>
      <c r="AF16" s="53">
        <v>125.10000000000001</v>
      </c>
      <c r="AG16" s="53">
        <v>112.5</v>
      </c>
      <c r="AH16" s="54">
        <v>106.4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</row>
    <row r="17" spans="1:152" s="36" customFormat="1" ht="15.45" x14ac:dyDescent="0.4">
      <c r="A17" s="56" t="s">
        <v>45</v>
      </c>
      <c r="B17" s="57"/>
      <c r="C17" s="57"/>
      <c r="D17" s="57"/>
      <c r="E17" s="57"/>
      <c r="F17" s="57"/>
      <c r="G17" s="57"/>
      <c r="H17" s="57"/>
      <c r="I17" s="57">
        <v>4</v>
      </c>
      <c r="J17" s="57">
        <v>4</v>
      </c>
      <c r="K17" s="57">
        <v>4</v>
      </c>
      <c r="L17" s="57">
        <v>4</v>
      </c>
      <c r="M17" s="57"/>
      <c r="N17" s="57"/>
      <c r="O17" s="57"/>
      <c r="P17" s="57"/>
      <c r="Q17" s="57"/>
      <c r="R17" s="57">
        <v>13</v>
      </c>
      <c r="S17" s="57">
        <v>13</v>
      </c>
      <c r="T17" s="57">
        <v>13</v>
      </c>
      <c r="U17" s="57"/>
      <c r="V17" s="57"/>
      <c r="W17" s="57"/>
      <c r="X17" s="57"/>
      <c r="Y17" s="57"/>
      <c r="Z17" s="57"/>
      <c r="AA17" s="57"/>
      <c r="AB17" s="57"/>
      <c r="AC17" s="57"/>
      <c r="AD17" s="57">
        <v>6.4</v>
      </c>
      <c r="AE17" s="57"/>
      <c r="AF17" s="57"/>
      <c r="AG17" s="57"/>
      <c r="AH17" s="58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</row>
    <row r="18" spans="1:152" s="36" customFormat="1" ht="15.45" x14ac:dyDescent="0.4">
      <c r="A18" s="5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</row>
    <row r="19" spans="1:152" s="36" customFormat="1" ht="15.45" x14ac:dyDescent="0.4">
      <c r="A19" s="56" t="s">
        <v>46</v>
      </c>
      <c r="B19" s="59"/>
      <c r="C19" s="59">
        <v>40.5</v>
      </c>
      <c r="D19" s="57">
        <v>76.933333333333337</v>
      </c>
      <c r="E19" s="57">
        <v>49.900000000000006</v>
      </c>
      <c r="F19" s="57">
        <v>97.300000000000011</v>
      </c>
      <c r="G19" s="57">
        <v>195.95000000000002</v>
      </c>
      <c r="H19" s="57">
        <v>35.65</v>
      </c>
      <c r="I19" s="57">
        <v>154.70000000000002</v>
      </c>
      <c r="J19" s="57">
        <v>154.70000000000002</v>
      </c>
      <c r="K19" s="57">
        <v>154.70000000000002</v>
      </c>
      <c r="L19" s="57">
        <v>154.70000000000002</v>
      </c>
      <c r="M19" s="57">
        <v>124.75</v>
      </c>
      <c r="N19" s="57">
        <v>80.2</v>
      </c>
      <c r="O19" s="57">
        <v>49</v>
      </c>
      <c r="P19" s="57">
        <v>40.1</v>
      </c>
      <c r="Q19" s="57">
        <v>80.2</v>
      </c>
      <c r="R19" s="59"/>
      <c r="S19" s="59"/>
      <c r="T19" s="59"/>
      <c r="U19" s="59">
        <v>68.850000000000009</v>
      </c>
      <c r="V19" s="59">
        <v>68.850000000000009</v>
      </c>
      <c r="W19" s="57">
        <v>106</v>
      </c>
      <c r="X19" s="57">
        <v>106</v>
      </c>
      <c r="Y19" s="57">
        <v>152.30000000000001</v>
      </c>
      <c r="Z19" s="57">
        <v>152.30000000000001</v>
      </c>
      <c r="AA19" s="57">
        <v>91.15</v>
      </c>
      <c r="AB19" s="57">
        <v>35.65</v>
      </c>
      <c r="AC19" s="59"/>
      <c r="AD19" s="59"/>
      <c r="AE19" s="59"/>
      <c r="AF19" s="59"/>
      <c r="AG19" s="59"/>
      <c r="AH19" s="60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</row>
    <row r="20" spans="1:152" s="36" customFormat="1" ht="17.600000000000001" x14ac:dyDescent="0.5">
      <c r="A20" s="56" t="s">
        <v>47</v>
      </c>
      <c r="B20" s="59">
        <v>32.950000000000003</v>
      </c>
      <c r="C20" s="59">
        <v>42.400000000000006</v>
      </c>
      <c r="D20" s="57">
        <v>21.150000000000002</v>
      </c>
      <c r="E20" s="57">
        <v>21.150000000000002</v>
      </c>
      <c r="F20" s="57">
        <v>43.75</v>
      </c>
      <c r="G20" s="57">
        <v>63.800000000000004</v>
      </c>
      <c r="H20" s="57">
        <v>27.55</v>
      </c>
      <c r="I20" s="57">
        <v>58</v>
      </c>
      <c r="J20" s="57">
        <v>58</v>
      </c>
      <c r="K20" s="57">
        <v>58</v>
      </c>
      <c r="L20" s="57">
        <v>86.600000000000009</v>
      </c>
      <c r="M20" s="57">
        <v>74.850000000000009</v>
      </c>
      <c r="N20" s="57">
        <v>38.200000000000003</v>
      </c>
      <c r="O20" s="57">
        <v>16.650000000000002</v>
      </c>
      <c r="P20" s="57">
        <v>16.400000000000002</v>
      </c>
      <c r="Q20" s="57">
        <v>16.400000000000002</v>
      </c>
      <c r="R20" s="57">
        <v>33</v>
      </c>
      <c r="S20" s="57">
        <v>33</v>
      </c>
      <c r="T20" s="57">
        <v>33</v>
      </c>
      <c r="U20" s="57"/>
      <c r="V20" s="57"/>
      <c r="W20" s="57">
        <v>41</v>
      </c>
      <c r="X20" s="57">
        <v>41</v>
      </c>
      <c r="Y20" s="57">
        <v>39.150000000000006</v>
      </c>
      <c r="Z20" s="57">
        <v>39.150000000000006</v>
      </c>
      <c r="AA20" s="57">
        <v>25.25</v>
      </c>
      <c r="AB20" s="57">
        <v>27.55</v>
      </c>
      <c r="AC20" s="59"/>
      <c r="AD20" s="59"/>
      <c r="AE20" s="59"/>
      <c r="AF20" s="59"/>
      <c r="AG20" s="59"/>
      <c r="AH20" s="60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</row>
    <row r="21" spans="1:152" s="36" customFormat="1" ht="17.600000000000001" x14ac:dyDescent="0.5">
      <c r="A21" s="56" t="s">
        <v>48</v>
      </c>
      <c r="B21" s="57">
        <v>105.05000000000001</v>
      </c>
      <c r="C21" s="57">
        <v>135.05000000000001</v>
      </c>
      <c r="D21" s="57">
        <v>13.700000000000001</v>
      </c>
      <c r="E21" s="57">
        <v>13.700000000000001</v>
      </c>
      <c r="F21" s="57">
        <v>17.75</v>
      </c>
      <c r="G21" s="57">
        <v>25.85</v>
      </c>
      <c r="H21" s="57">
        <v>22.75</v>
      </c>
      <c r="I21" s="57">
        <v>32.4</v>
      </c>
      <c r="J21" s="57">
        <v>32.4</v>
      </c>
      <c r="K21" s="57">
        <v>32.4</v>
      </c>
      <c r="L21" s="57">
        <v>151.70000000000002</v>
      </c>
      <c r="M21" s="57">
        <v>131.75</v>
      </c>
      <c r="N21" s="57">
        <v>139.30000000000001</v>
      </c>
      <c r="O21" s="57">
        <v>67.5</v>
      </c>
      <c r="P21" s="57">
        <v>10.5</v>
      </c>
      <c r="Q21" s="57">
        <v>10.5</v>
      </c>
      <c r="R21" s="57">
        <v>44.800000000000004</v>
      </c>
      <c r="S21" s="57">
        <v>44.800000000000004</v>
      </c>
      <c r="T21" s="57">
        <v>44.800000000000004</v>
      </c>
      <c r="U21" s="57"/>
      <c r="V21" s="57"/>
      <c r="W21" s="57">
        <v>20.85</v>
      </c>
      <c r="X21" s="57">
        <v>20.85</v>
      </c>
      <c r="Y21" s="57">
        <v>19.900000000000002</v>
      </c>
      <c r="Z21" s="57">
        <v>19.900000000000002</v>
      </c>
      <c r="AA21" s="57">
        <v>12.850000000000001</v>
      </c>
      <c r="AB21" s="57">
        <v>22.75</v>
      </c>
      <c r="AC21" s="59"/>
      <c r="AD21" s="59"/>
      <c r="AE21" s="59"/>
      <c r="AF21" s="59"/>
      <c r="AG21" s="59"/>
      <c r="AH21" s="60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</row>
    <row r="22" spans="1:152" s="36" customFormat="1" ht="15.45" x14ac:dyDescent="0.4">
      <c r="A22" s="56" t="s">
        <v>49</v>
      </c>
      <c r="B22" s="57"/>
      <c r="C22" s="57"/>
      <c r="D22" s="57"/>
      <c r="E22" s="57"/>
      <c r="F22" s="57"/>
      <c r="G22" s="57"/>
      <c r="H22" s="5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>
        <v>100</v>
      </c>
      <c r="AD22" s="59"/>
      <c r="AE22" s="57">
        <v>100</v>
      </c>
      <c r="AF22" s="57">
        <v>100</v>
      </c>
      <c r="AG22" s="59"/>
      <c r="AH22" s="60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</row>
    <row r="23" spans="1:152" s="36" customFormat="1" ht="15.45" x14ac:dyDescent="0.4">
      <c r="A23" s="56" t="s">
        <v>50</v>
      </c>
      <c r="B23" s="57"/>
      <c r="C23" s="57">
        <v>30</v>
      </c>
      <c r="D23" s="57"/>
      <c r="E23" s="57"/>
      <c r="F23" s="57"/>
      <c r="G23" s="57"/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>
        <v>50</v>
      </c>
      <c r="AD23" s="59">
        <v>50</v>
      </c>
      <c r="AE23" s="57">
        <v>50</v>
      </c>
      <c r="AF23" s="57">
        <v>50</v>
      </c>
      <c r="AG23" s="59">
        <v>50</v>
      </c>
      <c r="AH23" s="60">
        <v>50</v>
      </c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</row>
    <row r="24" spans="1:152" s="36" customFormat="1" ht="15.45" x14ac:dyDescent="0.4">
      <c r="A24" s="56" t="s">
        <v>51</v>
      </c>
      <c r="B24" s="59"/>
      <c r="C24" s="59">
        <v>9.8500000000000014</v>
      </c>
      <c r="D24" s="57">
        <v>20.950000000000003</v>
      </c>
      <c r="E24" s="57">
        <v>20.950000000000003</v>
      </c>
      <c r="F24" s="59">
        <v>19.700000000000003</v>
      </c>
      <c r="G24" s="57">
        <v>11.3</v>
      </c>
      <c r="H24" s="57">
        <v>91.100000000000009</v>
      </c>
      <c r="I24" s="57">
        <v>33.5</v>
      </c>
      <c r="J24" s="57">
        <v>32.800000000000004</v>
      </c>
      <c r="K24" s="57">
        <v>44.9</v>
      </c>
      <c r="L24" s="57">
        <v>33.5</v>
      </c>
      <c r="M24" s="57">
        <v>33.5</v>
      </c>
      <c r="N24" s="57">
        <v>10.55</v>
      </c>
      <c r="O24" s="57">
        <v>10.55</v>
      </c>
      <c r="P24" s="57">
        <v>36.800000000000004</v>
      </c>
      <c r="Q24" s="57">
        <v>7.9</v>
      </c>
      <c r="R24" s="57">
        <v>66.100000000000009</v>
      </c>
      <c r="S24" s="57">
        <v>79.650000000000006</v>
      </c>
      <c r="T24" s="57">
        <v>27.85</v>
      </c>
      <c r="U24" s="57"/>
      <c r="V24" s="57"/>
      <c r="W24" s="57">
        <v>10.55</v>
      </c>
      <c r="X24" s="57">
        <v>10.55</v>
      </c>
      <c r="Y24" s="57">
        <v>10.55</v>
      </c>
      <c r="Z24" s="57">
        <v>10.55</v>
      </c>
      <c r="AA24" s="57">
        <v>10.55</v>
      </c>
      <c r="AB24" s="57">
        <v>91.100000000000009</v>
      </c>
      <c r="AC24" s="59"/>
      <c r="AD24" s="59"/>
      <c r="AE24" s="59"/>
      <c r="AF24" s="59"/>
      <c r="AG24" s="59"/>
      <c r="AH24" s="60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</row>
    <row r="25" spans="1:152" s="36" customFormat="1" ht="15.45" x14ac:dyDescent="0.4">
      <c r="A25" s="56" t="s">
        <v>52</v>
      </c>
      <c r="B25" s="57"/>
      <c r="C25" s="57">
        <v>5.8000000000000007</v>
      </c>
      <c r="D25" s="57"/>
      <c r="E25" s="57"/>
      <c r="F25" s="57">
        <v>26.75</v>
      </c>
      <c r="G25" s="57">
        <v>26.75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</row>
    <row r="26" spans="1:152" s="36" customFormat="1" ht="15.45" x14ac:dyDescent="0.4">
      <c r="A26" s="56" t="s">
        <v>53</v>
      </c>
      <c r="B26" s="57"/>
      <c r="C26" s="57"/>
      <c r="D26" s="57">
        <v>26.650000000000002</v>
      </c>
      <c r="E26" s="57">
        <v>26.650000000000002</v>
      </c>
      <c r="F26" s="57">
        <v>21.25</v>
      </c>
      <c r="G26" s="57">
        <v>21.25</v>
      </c>
      <c r="H26" s="57">
        <v>48.35</v>
      </c>
      <c r="I26" s="57"/>
      <c r="J26" s="57"/>
      <c r="K26" s="57"/>
      <c r="L26" s="57"/>
      <c r="M26" s="57"/>
      <c r="N26" s="57">
        <v>10.5</v>
      </c>
      <c r="O26" s="57">
        <v>10.5</v>
      </c>
      <c r="P26" s="57"/>
      <c r="Q26" s="57">
        <v>26.650000000000002</v>
      </c>
      <c r="R26" s="57"/>
      <c r="S26" s="57"/>
      <c r="T26" s="57"/>
      <c r="U26" s="57"/>
      <c r="V26" s="57"/>
      <c r="W26" s="57">
        <v>37.150000000000006</v>
      </c>
      <c r="X26" s="57">
        <v>37.150000000000006</v>
      </c>
      <c r="Y26" s="57">
        <v>37.150000000000006</v>
      </c>
      <c r="Z26" s="57">
        <v>37.150000000000006</v>
      </c>
      <c r="AA26" s="57">
        <v>26.650000000000002</v>
      </c>
      <c r="AB26" s="57">
        <v>57.150000000000006</v>
      </c>
      <c r="AC26" s="57"/>
      <c r="AD26" s="57"/>
      <c r="AE26" s="57"/>
      <c r="AF26" s="57"/>
      <c r="AG26" s="57"/>
      <c r="AH26" s="58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</row>
    <row r="27" spans="1:152" s="36" customFormat="1" ht="15.45" x14ac:dyDescent="0.4">
      <c r="A27" s="56" t="s">
        <v>54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>
        <v>18.650000000000002</v>
      </c>
      <c r="R27" s="57"/>
      <c r="S27" s="57"/>
      <c r="T27" s="57"/>
      <c r="U27" s="57"/>
      <c r="V27" s="57"/>
      <c r="W27" s="57">
        <v>18.650000000000002</v>
      </c>
      <c r="X27" s="57">
        <v>18.650000000000002</v>
      </c>
      <c r="Y27" s="57">
        <v>18.650000000000002</v>
      </c>
      <c r="Z27" s="57">
        <v>18.650000000000002</v>
      </c>
      <c r="AA27" s="57"/>
      <c r="AB27" s="57"/>
      <c r="AC27" s="57"/>
      <c r="AD27" s="57"/>
      <c r="AE27" s="57"/>
      <c r="AF27" s="57"/>
      <c r="AG27" s="57"/>
      <c r="AH27" s="58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</row>
    <row r="28" spans="1:152" s="31" customFormat="1" ht="15.45" x14ac:dyDescent="0.4">
      <c r="A28" s="61" t="s">
        <v>55</v>
      </c>
      <c r="B28" s="62">
        <f>SUM(B16:B27)</f>
        <v>138</v>
      </c>
      <c r="C28" s="62">
        <f>SUM(C16:C27)</f>
        <v>263.60000000000002</v>
      </c>
      <c r="D28" s="62">
        <f t="shared" ref="D28:AH28" si="1">SUM(D16:D27)</f>
        <v>224.18333333333337</v>
      </c>
      <c r="E28" s="62">
        <f t="shared" si="1"/>
        <v>197.15</v>
      </c>
      <c r="F28" s="62">
        <f t="shared" si="1"/>
        <v>319.75</v>
      </c>
      <c r="G28" s="62">
        <f t="shared" si="1"/>
        <v>427.75000000000006</v>
      </c>
      <c r="H28" s="62">
        <f t="shared" si="1"/>
        <v>368.95000000000005</v>
      </c>
      <c r="I28" s="62">
        <f t="shared" si="1"/>
        <v>399.5</v>
      </c>
      <c r="J28" s="62">
        <f t="shared" si="1"/>
        <v>381.55</v>
      </c>
      <c r="K28" s="62">
        <f t="shared" si="1"/>
        <v>410.9</v>
      </c>
      <c r="L28" s="62">
        <f t="shared" si="1"/>
        <v>557.45000000000005</v>
      </c>
      <c r="M28" s="62">
        <f t="shared" si="1"/>
        <v>425.55</v>
      </c>
      <c r="N28" s="62">
        <f t="shared" si="1"/>
        <v>326.8</v>
      </c>
      <c r="O28" s="62">
        <f t="shared" si="1"/>
        <v>224.9</v>
      </c>
      <c r="P28" s="62">
        <f t="shared" si="1"/>
        <v>156.00000000000003</v>
      </c>
      <c r="Q28" s="62">
        <f t="shared" si="1"/>
        <v>205.65000000000003</v>
      </c>
      <c r="R28" s="62">
        <f t="shared" si="1"/>
        <v>223</v>
      </c>
      <c r="S28" s="62">
        <f t="shared" si="1"/>
        <v>236.55</v>
      </c>
      <c r="T28" s="62">
        <f t="shared" si="1"/>
        <v>211.85</v>
      </c>
      <c r="U28" s="62">
        <f t="shared" si="1"/>
        <v>68.850000000000009</v>
      </c>
      <c r="V28" s="62">
        <f t="shared" si="1"/>
        <v>68.850000000000009</v>
      </c>
      <c r="W28" s="62">
        <f t="shared" si="1"/>
        <v>316.89999999999998</v>
      </c>
      <c r="X28" s="62">
        <f t="shared" si="1"/>
        <v>316.89999999999998</v>
      </c>
      <c r="Y28" s="62">
        <f t="shared" si="1"/>
        <v>358.9</v>
      </c>
      <c r="Z28" s="62">
        <f t="shared" si="1"/>
        <v>358.9</v>
      </c>
      <c r="AA28" s="62">
        <f t="shared" si="1"/>
        <v>251.95000000000002</v>
      </c>
      <c r="AB28" s="62">
        <f t="shared" si="1"/>
        <v>340.35</v>
      </c>
      <c r="AC28" s="62">
        <f t="shared" si="1"/>
        <v>264</v>
      </c>
      <c r="AD28" s="62">
        <f t="shared" si="1"/>
        <v>169.95000000000002</v>
      </c>
      <c r="AE28" s="62">
        <f t="shared" si="1"/>
        <v>248.55</v>
      </c>
      <c r="AF28" s="62">
        <f t="shared" si="1"/>
        <v>275.10000000000002</v>
      </c>
      <c r="AG28" s="62">
        <f t="shared" si="1"/>
        <v>162.5</v>
      </c>
      <c r="AH28" s="62">
        <f t="shared" si="1"/>
        <v>156.4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</row>
    <row r="29" spans="1:152" s="36" customFormat="1" ht="15.45" x14ac:dyDescent="0.4">
      <c r="A29" s="56"/>
      <c r="B29" s="59"/>
      <c r="C29" s="59"/>
      <c r="D29" s="59"/>
      <c r="E29" s="59"/>
      <c r="F29" s="59"/>
      <c r="G29" s="59"/>
      <c r="H29" s="57"/>
      <c r="I29" s="59"/>
      <c r="J29" s="59"/>
      <c r="K29" s="59"/>
      <c r="L29" s="59"/>
      <c r="M29" s="59"/>
      <c r="N29" s="59"/>
      <c r="O29" s="59"/>
      <c r="P29" s="59"/>
      <c r="Q29" s="57"/>
      <c r="R29" s="59"/>
      <c r="S29" s="59"/>
      <c r="T29" s="59"/>
      <c r="U29" s="59"/>
      <c r="V29" s="59"/>
      <c r="W29" s="57"/>
      <c r="X29" s="57"/>
      <c r="Y29" s="57"/>
      <c r="Z29" s="57"/>
      <c r="AA29" s="57"/>
      <c r="AB29" s="57"/>
      <c r="AC29" s="59"/>
      <c r="AD29" s="59"/>
      <c r="AE29" s="59"/>
      <c r="AF29" s="59"/>
      <c r="AG29" s="59"/>
      <c r="AH29" s="60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</row>
    <row r="30" spans="1:152" s="36" customFormat="1" ht="15.45" x14ac:dyDescent="0.4">
      <c r="A30" s="56" t="s">
        <v>56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7"/>
      <c r="R30" s="59"/>
      <c r="S30" s="59"/>
      <c r="T30" s="59"/>
      <c r="U30" s="59"/>
      <c r="V30" s="59"/>
      <c r="W30" s="57"/>
      <c r="X30" s="57"/>
      <c r="Y30" s="57"/>
      <c r="Z30" s="57"/>
      <c r="AA30" s="57"/>
      <c r="AB30" s="57"/>
      <c r="AC30" s="57">
        <v>40</v>
      </c>
      <c r="AD30" s="57">
        <v>20</v>
      </c>
      <c r="AE30" s="57">
        <v>40</v>
      </c>
      <c r="AF30" s="57">
        <v>40</v>
      </c>
      <c r="AG30" s="57">
        <v>40</v>
      </c>
      <c r="AH30" s="58">
        <v>40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</row>
    <row r="31" spans="1:152" s="36" customFormat="1" ht="15.45" x14ac:dyDescent="0.4">
      <c r="A31" s="56" t="s">
        <v>57</v>
      </c>
      <c r="B31" s="57">
        <v>48.900000000000006</v>
      </c>
      <c r="C31" s="57">
        <v>69.8</v>
      </c>
      <c r="D31" s="57">
        <v>41.85</v>
      </c>
      <c r="E31" s="57">
        <v>41.85</v>
      </c>
      <c r="F31" s="57">
        <v>47.650000000000006</v>
      </c>
      <c r="G31" s="57">
        <v>40.200000000000003</v>
      </c>
      <c r="H31" s="57">
        <v>69.650000000000006</v>
      </c>
      <c r="I31" s="57">
        <v>55.800000000000004</v>
      </c>
      <c r="J31" s="57">
        <v>55.800000000000004</v>
      </c>
      <c r="K31" s="57">
        <v>31.35</v>
      </c>
      <c r="L31" s="57">
        <v>28.950000000000003</v>
      </c>
      <c r="M31" s="57">
        <v>8</v>
      </c>
      <c r="N31" s="57">
        <v>8</v>
      </c>
      <c r="O31" s="57">
        <v>8</v>
      </c>
      <c r="P31" s="57">
        <v>41.85</v>
      </c>
      <c r="Q31" s="57">
        <v>41.85</v>
      </c>
      <c r="R31" s="57">
        <v>41.85</v>
      </c>
      <c r="S31" s="57">
        <v>30.450000000000003</v>
      </c>
      <c r="T31" s="57">
        <v>30.450000000000003</v>
      </c>
      <c r="U31" s="57">
        <v>39.700000000000003</v>
      </c>
      <c r="V31" s="57">
        <v>39.700000000000003</v>
      </c>
      <c r="W31" s="57">
        <v>41.85</v>
      </c>
      <c r="X31" s="57">
        <v>30.450000000000003</v>
      </c>
      <c r="Y31" s="57">
        <v>41.85</v>
      </c>
      <c r="Z31" s="57">
        <v>30.450000000000003</v>
      </c>
      <c r="AA31" s="57">
        <v>41.85</v>
      </c>
      <c r="AB31" s="57">
        <v>52.900000000000006</v>
      </c>
      <c r="AC31" s="57">
        <v>61.25</v>
      </c>
      <c r="AD31" s="57">
        <v>62.45</v>
      </c>
      <c r="AE31" s="57">
        <v>48.300000000000004</v>
      </c>
      <c r="AF31" s="57">
        <v>48.300000000000004</v>
      </c>
      <c r="AG31" s="57">
        <v>47.300000000000004</v>
      </c>
      <c r="AH31" s="58">
        <v>47.300000000000004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</row>
    <row r="32" spans="1:152" s="36" customFormat="1" ht="15.45" x14ac:dyDescent="0.4">
      <c r="A32" s="56" t="s">
        <v>58</v>
      </c>
      <c r="B32" s="57">
        <v>43.300000000000004</v>
      </c>
      <c r="C32" s="57">
        <v>82.600000000000009</v>
      </c>
      <c r="D32" s="57">
        <v>30.150000000000002</v>
      </c>
      <c r="E32" s="57">
        <v>30.150000000000002</v>
      </c>
      <c r="F32" s="57">
        <v>31.3</v>
      </c>
      <c r="G32" s="57">
        <v>19.350000000000001</v>
      </c>
      <c r="H32" s="57">
        <v>58.550000000000004</v>
      </c>
      <c r="I32" s="57">
        <v>31.200000000000003</v>
      </c>
      <c r="J32" s="57">
        <v>31.200000000000003</v>
      </c>
      <c r="K32" s="57">
        <v>15.950000000000001</v>
      </c>
      <c r="L32" s="57">
        <v>21.8</v>
      </c>
      <c r="M32" s="57">
        <v>5.95</v>
      </c>
      <c r="N32" s="57">
        <v>5.95</v>
      </c>
      <c r="O32" s="57">
        <v>5.95</v>
      </c>
      <c r="P32" s="57">
        <v>30.150000000000002</v>
      </c>
      <c r="Q32" s="57">
        <v>30.150000000000002</v>
      </c>
      <c r="R32" s="57">
        <v>32.200000000000003</v>
      </c>
      <c r="S32" s="57">
        <v>17.150000000000002</v>
      </c>
      <c r="T32" s="57">
        <v>17.150000000000002</v>
      </c>
      <c r="U32" s="57">
        <v>38.1</v>
      </c>
      <c r="V32" s="57">
        <v>38.1</v>
      </c>
      <c r="W32" s="57">
        <v>30.150000000000002</v>
      </c>
      <c r="X32" s="57">
        <v>16.100000000000001</v>
      </c>
      <c r="Y32" s="57">
        <v>30.150000000000002</v>
      </c>
      <c r="Z32" s="57">
        <v>16.100000000000001</v>
      </c>
      <c r="AA32" s="57">
        <v>30.150000000000002</v>
      </c>
      <c r="AB32" s="57">
        <v>37.4</v>
      </c>
      <c r="AC32" s="57">
        <v>41.800000000000004</v>
      </c>
      <c r="AD32" s="57">
        <v>57.7</v>
      </c>
      <c r="AE32" s="57">
        <v>37</v>
      </c>
      <c r="AF32" s="57">
        <v>37</v>
      </c>
      <c r="AG32" s="57">
        <v>36.35</v>
      </c>
      <c r="AH32" s="58">
        <v>36.35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</row>
    <row r="33" spans="1:152" s="36" customFormat="1" ht="15.45" x14ac:dyDescent="0.4">
      <c r="A33" s="56" t="s">
        <v>59</v>
      </c>
      <c r="B33" s="57"/>
      <c r="C33" s="57"/>
      <c r="D33" s="57">
        <v>2.1</v>
      </c>
      <c r="E33" s="57">
        <v>2.1</v>
      </c>
      <c r="F33" s="57">
        <v>4.1000000000000005</v>
      </c>
      <c r="G33" s="57">
        <v>6</v>
      </c>
      <c r="H33" s="57">
        <v>7.3500000000000005</v>
      </c>
      <c r="I33" s="57">
        <v>2.0500000000000003</v>
      </c>
      <c r="J33" s="57">
        <v>2.0500000000000003</v>
      </c>
      <c r="K33" s="57">
        <v>2.0500000000000003</v>
      </c>
      <c r="L33" s="57"/>
      <c r="M33" s="57"/>
      <c r="N33" s="57"/>
      <c r="O33" s="57"/>
      <c r="P33" s="57"/>
      <c r="Q33" s="57">
        <v>1.85</v>
      </c>
      <c r="R33" s="57">
        <v>2</v>
      </c>
      <c r="S33" s="57">
        <v>2</v>
      </c>
      <c r="T33" s="57">
        <v>2</v>
      </c>
      <c r="U33" s="57"/>
      <c r="V33" s="57"/>
      <c r="W33" s="57">
        <v>2.1</v>
      </c>
      <c r="X33" s="57">
        <v>2.1</v>
      </c>
      <c r="Y33" s="57">
        <v>2</v>
      </c>
      <c r="Z33" s="57">
        <v>2</v>
      </c>
      <c r="AA33" s="57">
        <v>1.3</v>
      </c>
      <c r="AB33" s="57">
        <v>7.4</v>
      </c>
      <c r="AC33" s="57">
        <v>1.35</v>
      </c>
      <c r="AD33" s="57">
        <v>1.35</v>
      </c>
      <c r="AE33" s="57">
        <v>1.3</v>
      </c>
      <c r="AF33" s="57"/>
      <c r="AG33" s="57">
        <v>1.7000000000000002</v>
      </c>
      <c r="AH33" s="58">
        <v>1.4500000000000002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</row>
    <row r="34" spans="1:152" s="36" customFormat="1" ht="15.45" x14ac:dyDescent="0.4">
      <c r="A34" s="56" t="s">
        <v>60</v>
      </c>
      <c r="B34" s="57">
        <v>25</v>
      </c>
      <c r="C34" s="57">
        <v>50.25</v>
      </c>
      <c r="D34" s="57">
        <v>11.850000000000001</v>
      </c>
      <c r="E34" s="57">
        <v>11.850000000000001</v>
      </c>
      <c r="F34" s="57">
        <v>30.700000000000003</v>
      </c>
      <c r="G34" s="57">
        <v>30.700000000000003</v>
      </c>
      <c r="H34" s="57">
        <v>40.25</v>
      </c>
      <c r="I34" s="57">
        <v>20.3</v>
      </c>
      <c r="J34" s="57">
        <v>20.3</v>
      </c>
      <c r="K34" s="57">
        <v>20.3</v>
      </c>
      <c r="L34" s="57">
        <v>20.3</v>
      </c>
      <c r="M34" s="57">
        <v>7.2</v>
      </c>
      <c r="N34" s="57"/>
      <c r="O34" s="57">
        <v>4.25</v>
      </c>
      <c r="P34" s="57">
        <v>27.450000000000003</v>
      </c>
      <c r="Q34" s="57">
        <v>11.850000000000001</v>
      </c>
      <c r="R34" s="57">
        <v>13.950000000000001</v>
      </c>
      <c r="S34" s="57">
        <v>13.950000000000001</v>
      </c>
      <c r="T34" s="57">
        <v>13.950000000000001</v>
      </c>
      <c r="U34" s="57"/>
      <c r="V34" s="57"/>
      <c r="W34" s="57">
        <v>12.55</v>
      </c>
      <c r="X34" s="57">
        <v>12.55</v>
      </c>
      <c r="Y34" s="57">
        <v>15.25</v>
      </c>
      <c r="Z34" s="57">
        <v>15.25</v>
      </c>
      <c r="AA34" s="57">
        <v>20.350000000000001</v>
      </c>
      <c r="AB34" s="57">
        <v>28.700000000000003</v>
      </c>
      <c r="AC34" s="57">
        <v>41.75</v>
      </c>
      <c r="AD34" s="57">
        <v>41.550000000000004</v>
      </c>
      <c r="AE34" s="57">
        <v>50</v>
      </c>
      <c r="AF34" s="57">
        <v>29.650000000000002</v>
      </c>
      <c r="AG34" s="57">
        <v>11.850000000000001</v>
      </c>
      <c r="AH34" s="58">
        <v>11.850000000000001</v>
      </c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</row>
    <row r="35" spans="1:152" s="36" customFormat="1" ht="15.45" x14ac:dyDescent="0.4">
      <c r="A35" s="56" t="s">
        <v>61</v>
      </c>
      <c r="B35" s="57"/>
      <c r="C35" s="57"/>
      <c r="D35" s="57">
        <v>12.450000000000001</v>
      </c>
      <c r="E35" s="57">
        <v>12.450000000000001</v>
      </c>
      <c r="F35" s="57">
        <v>11.100000000000001</v>
      </c>
      <c r="G35" s="57">
        <v>16.2</v>
      </c>
      <c r="H35" s="57">
        <v>1</v>
      </c>
      <c r="I35" s="57">
        <v>7.5</v>
      </c>
      <c r="J35" s="57">
        <v>7.5</v>
      </c>
      <c r="K35" s="57">
        <v>7.5</v>
      </c>
      <c r="L35" s="57"/>
      <c r="M35" s="57"/>
      <c r="N35" s="57"/>
      <c r="O35" s="57"/>
      <c r="P35" s="57"/>
      <c r="Q35" s="57">
        <v>10.3</v>
      </c>
      <c r="R35" s="57">
        <v>3.35</v>
      </c>
      <c r="S35" s="57">
        <v>3.35</v>
      </c>
      <c r="T35" s="57">
        <v>3.35</v>
      </c>
      <c r="U35" s="57"/>
      <c r="V35" s="57"/>
      <c r="W35" s="57">
        <v>4.1500000000000004</v>
      </c>
      <c r="X35" s="57">
        <v>4.1500000000000004</v>
      </c>
      <c r="Y35" s="57">
        <v>3.95</v>
      </c>
      <c r="Z35" s="57">
        <v>3.95</v>
      </c>
      <c r="AA35" s="57">
        <v>5</v>
      </c>
      <c r="AB35" s="57">
        <v>1.5</v>
      </c>
      <c r="AC35" s="57">
        <v>5</v>
      </c>
      <c r="AD35" s="57">
        <v>2.3000000000000003</v>
      </c>
      <c r="AE35" s="57">
        <v>2.6</v>
      </c>
      <c r="AF35" s="57"/>
      <c r="AG35" s="57">
        <v>9.9500000000000011</v>
      </c>
      <c r="AH35" s="58">
        <v>8.2000000000000011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</row>
    <row r="36" spans="1:152" s="36" customFormat="1" ht="15.45" x14ac:dyDescent="0.4">
      <c r="A36" s="56" t="s">
        <v>62</v>
      </c>
      <c r="B36" s="57">
        <v>34</v>
      </c>
      <c r="C36" s="57">
        <v>34</v>
      </c>
      <c r="D36" s="57">
        <v>17</v>
      </c>
      <c r="E36" s="57">
        <v>17</v>
      </c>
      <c r="F36" s="57">
        <v>17</v>
      </c>
      <c r="G36" s="57">
        <v>34</v>
      </c>
      <c r="H36" s="57">
        <v>17</v>
      </c>
      <c r="I36" s="57">
        <v>17</v>
      </c>
      <c r="J36" s="57">
        <v>17</v>
      </c>
      <c r="K36" s="57">
        <v>17</v>
      </c>
      <c r="L36" s="57">
        <v>17</v>
      </c>
      <c r="M36" s="57">
        <v>17</v>
      </c>
      <c r="N36" s="57">
        <v>17</v>
      </c>
      <c r="O36" s="57">
        <v>17</v>
      </c>
      <c r="P36" s="57">
        <v>17</v>
      </c>
      <c r="Q36" s="57">
        <v>17</v>
      </c>
      <c r="R36" s="57">
        <v>17</v>
      </c>
      <c r="S36" s="57">
        <v>17</v>
      </c>
      <c r="T36" s="57">
        <v>17</v>
      </c>
      <c r="U36" s="57">
        <v>17</v>
      </c>
      <c r="V36" s="57">
        <v>17</v>
      </c>
      <c r="W36" s="57">
        <v>17</v>
      </c>
      <c r="X36" s="57">
        <v>17</v>
      </c>
      <c r="Y36" s="57">
        <v>34</v>
      </c>
      <c r="Z36" s="57">
        <v>34</v>
      </c>
      <c r="AA36" s="57">
        <v>17</v>
      </c>
      <c r="AB36" s="57">
        <v>17</v>
      </c>
      <c r="AC36" s="57"/>
      <c r="AD36" s="57"/>
      <c r="AE36" s="57"/>
      <c r="AF36" s="57"/>
      <c r="AG36" s="57"/>
      <c r="AH36" s="58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</row>
    <row r="37" spans="1:152" s="36" customFormat="1" ht="15.45" x14ac:dyDescent="0.4">
      <c r="A37" s="56" t="s">
        <v>63</v>
      </c>
      <c r="B37" s="57"/>
      <c r="C37" s="57">
        <v>27.5</v>
      </c>
      <c r="D37" s="57">
        <v>27.5</v>
      </c>
      <c r="E37" s="57">
        <v>27.5</v>
      </c>
      <c r="F37" s="57">
        <v>41.25</v>
      </c>
      <c r="G37" s="57">
        <v>41.25</v>
      </c>
      <c r="H37" s="57">
        <v>54.95</v>
      </c>
      <c r="I37" s="57">
        <v>13.75</v>
      </c>
      <c r="J37" s="57">
        <v>13.75</v>
      </c>
      <c r="K37" s="57">
        <v>27.5</v>
      </c>
      <c r="L37" s="57">
        <v>13.75</v>
      </c>
      <c r="M37" s="57">
        <v>13.75</v>
      </c>
      <c r="N37" s="57">
        <v>27.5</v>
      </c>
      <c r="O37" s="57">
        <v>27.5</v>
      </c>
      <c r="P37" s="57">
        <v>27.5</v>
      </c>
      <c r="Q37" s="57">
        <v>41.25</v>
      </c>
      <c r="R37" s="57">
        <v>13.75</v>
      </c>
      <c r="S37" s="57">
        <v>27.5</v>
      </c>
      <c r="T37" s="57">
        <v>27.5</v>
      </c>
      <c r="U37" s="57"/>
      <c r="V37" s="57"/>
      <c r="W37" s="57">
        <v>41.25</v>
      </c>
      <c r="X37" s="57">
        <v>41.25</v>
      </c>
      <c r="Y37" s="57">
        <v>41.25</v>
      </c>
      <c r="Z37" s="57">
        <v>41.25</v>
      </c>
      <c r="AA37" s="57">
        <v>27.5</v>
      </c>
      <c r="AB37" s="57">
        <v>68.7</v>
      </c>
      <c r="AC37" s="57"/>
      <c r="AD37" s="57"/>
      <c r="AE37" s="57"/>
      <c r="AF37" s="57"/>
      <c r="AG37" s="57"/>
      <c r="AH37" s="58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</row>
    <row r="38" spans="1:152" s="36" customFormat="1" ht="15.45" x14ac:dyDescent="0.4">
      <c r="A38" s="56" t="s">
        <v>64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>
        <v>136.55000000000001</v>
      </c>
      <c r="M38" s="57">
        <v>328.40000000000003</v>
      </c>
      <c r="N38" s="57">
        <v>160.9</v>
      </c>
      <c r="O38" s="57">
        <v>114.45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8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</row>
    <row r="39" spans="1:152" s="36" customFormat="1" ht="15.45" x14ac:dyDescent="0.4">
      <c r="A39" s="56" t="s">
        <v>65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>
        <v>3.35</v>
      </c>
      <c r="AD39" s="57">
        <v>3.35</v>
      </c>
      <c r="AE39" s="57">
        <v>3.35</v>
      </c>
      <c r="AF39" s="57">
        <v>3.35</v>
      </c>
      <c r="AG39" s="57">
        <v>3.35</v>
      </c>
      <c r="AH39" s="58">
        <v>3.35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</row>
    <row r="40" spans="1:152" s="36" customFormat="1" ht="15.45" x14ac:dyDescent="0.4">
      <c r="A40" s="56" t="s">
        <v>66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8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</row>
    <row r="41" spans="1:152" s="36" customFormat="1" ht="15.45" x14ac:dyDescent="0.4">
      <c r="A41" s="56" t="s">
        <v>67</v>
      </c>
      <c r="B41" s="57"/>
      <c r="C41" s="57"/>
      <c r="D41" s="57">
        <v>15.9</v>
      </c>
      <c r="E41" s="57">
        <v>15.9</v>
      </c>
      <c r="F41" s="57">
        <v>10.75</v>
      </c>
      <c r="G41" s="57">
        <v>15.65</v>
      </c>
      <c r="H41" s="57">
        <v>11.850000000000001</v>
      </c>
      <c r="I41" s="57">
        <v>52.25</v>
      </c>
      <c r="J41" s="57">
        <v>52.25</v>
      </c>
      <c r="K41" s="57">
        <v>52.25</v>
      </c>
      <c r="L41" s="57"/>
      <c r="M41" s="57"/>
      <c r="N41" s="57"/>
      <c r="O41" s="57"/>
      <c r="P41" s="57">
        <v>6.15</v>
      </c>
      <c r="Q41" s="57">
        <v>13.15</v>
      </c>
      <c r="R41" s="57">
        <v>14.200000000000001</v>
      </c>
      <c r="S41" s="57">
        <v>14.200000000000001</v>
      </c>
      <c r="T41" s="57">
        <v>14.200000000000001</v>
      </c>
      <c r="U41" s="57"/>
      <c r="V41" s="57"/>
      <c r="W41" s="57">
        <v>25.3</v>
      </c>
      <c r="X41" s="57">
        <v>25.3</v>
      </c>
      <c r="Y41" s="57">
        <v>24.150000000000002</v>
      </c>
      <c r="Z41" s="57">
        <v>24.150000000000002</v>
      </c>
      <c r="AA41" s="57">
        <v>15.55</v>
      </c>
      <c r="AB41" s="57">
        <v>11.950000000000001</v>
      </c>
      <c r="AC41" s="57">
        <v>34.950000000000003</v>
      </c>
      <c r="AD41" s="57">
        <v>10.5</v>
      </c>
      <c r="AE41" s="57">
        <v>16</v>
      </c>
      <c r="AF41" s="57">
        <v>14.05</v>
      </c>
      <c r="AG41" s="57">
        <v>12.75</v>
      </c>
      <c r="AH41" s="58">
        <v>10.5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</row>
    <row r="42" spans="1:152" s="36" customFormat="1" ht="15.45" x14ac:dyDescent="0.4">
      <c r="A42" s="56" t="s">
        <v>68</v>
      </c>
      <c r="B42" s="57">
        <v>84.800000000000011</v>
      </c>
      <c r="C42" s="57">
        <v>99.25</v>
      </c>
      <c r="D42" s="57"/>
      <c r="E42" s="57"/>
      <c r="F42" s="57"/>
      <c r="G42" s="57"/>
      <c r="H42" s="57"/>
      <c r="I42" s="57">
        <v>43.300000000000004</v>
      </c>
      <c r="J42" s="57">
        <v>43.300000000000004</v>
      </c>
      <c r="K42" s="57">
        <v>43.300000000000004</v>
      </c>
      <c r="L42" s="57">
        <v>324.75</v>
      </c>
      <c r="M42" s="57">
        <v>262.90000000000003</v>
      </c>
      <c r="N42" s="57">
        <v>78.600000000000009</v>
      </c>
      <c r="O42" s="57">
        <v>48.5</v>
      </c>
      <c r="P42" s="57"/>
      <c r="Q42" s="57"/>
      <c r="R42" s="57">
        <v>12.75</v>
      </c>
      <c r="S42" s="57">
        <v>12.75</v>
      </c>
      <c r="T42" s="57">
        <v>12.75</v>
      </c>
      <c r="U42" s="57">
        <v>102.30000000000001</v>
      </c>
      <c r="V42" s="57">
        <v>102.30000000000001</v>
      </c>
      <c r="W42" s="57"/>
      <c r="X42" s="57"/>
      <c r="Y42" s="57"/>
      <c r="Z42" s="57"/>
      <c r="AA42" s="57"/>
      <c r="AB42" s="57"/>
      <c r="AC42" s="57">
        <v>9</v>
      </c>
      <c r="AD42" s="57">
        <v>9</v>
      </c>
      <c r="AE42" s="57">
        <v>9</v>
      </c>
      <c r="AF42" s="57">
        <v>9</v>
      </c>
      <c r="AG42" s="57">
        <v>9</v>
      </c>
      <c r="AH42" s="58">
        <v>9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</row>
    <row r="43" spans="1:152" s="36" customFormat="1" ht="15.45" x14ac:dyDescent="0.4">
      <c r="A43" s="56" t="s">
        <v>69</v>
      </c>
      <c r="B43" s="57"/>
      <c r="C43" s="57">
        <v>99.25</v>
      </c>
      <c r="D43" s="57"/>
      <c r="E43" s="57"/>
      <c r="F43" s="57"/>
      <c r="G43" s="57"/>
      <c r="H43" s="57"/>
      <c r="I43" s="57">
        <v>108.45</v>
      </c>
      <c r="J43" s="57">
        <v>108.45</v>
      </c>
      <c r="K43" s="57">
        <v>108.45</v>
      </c>
      <c r="L43" s="57"/>
      <c r="M43" s="57"/>
      <c r="N43" s="57"/>
      <c r="O43" s="57"/>
      <c r="P43" s="57"/>
      <c r="Q43" s="57"/>
      <c r="R43" s="57">
        <v>0</v>
      </c>
      <c r="S43" s="57">
        <v>0</v>
      </c>
      <c r="T43" s="57">
        <v>0</v>
      </c>
      <c r="U43" s="57"/>
      <c r="V43" s="57"/>
      <c r="W43" s="57"/>
      <c r="X43" s="57"/>
      <c r="Y43" s="57"/>
      <c r="Z43" s="57"/>
      <c r="AA43" s="57"/>
      <c r="AB43" s="57"/>
      <c r="AC43" s="57">
        <v>72.55</v>
      </c>
      <c r="AD43" s="57">
        <v>0</v>
      </c>
      <c r="AE43" s="57"/>
      <c r="AF43" s="57"/>
      <c r="AG43" s="57"/>
      <c r="AH43" s="58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</row>
    <row r="44" spans="1:152" s="36" customFormat="1" ht="15.45" x14ac:dyDescent="0.4">
      <c r="A44" s="56" t="s">
        <v>70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8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</row>
    <row r="45" spans="1:152" s="36" customFormat="1" ht="15.45" x14ac:dyDescent="0.4">
      <c r="A45" s="56" t="s">
        <v>71</v>
      </c>
      <c r="B45" s="57">
        <v>34.550000000000004</v>
      </c>
      <c r="C45" s="57">
        <v>44</v>
      </c>
      <c r="D45" s="57">
        <v>14.25</v>
      </c>
      <c r="E45" s="57">
        <v>14.25</v>
      </c>
      <c r="F45" s="57">
        <v>15.450000000000001</v>
      </c>
      <c r="G45" s="57">
        <v>12.55</v>
      </c>
      <c r="H45" s="57">
        <v>26.3</v>
      </c>
      <c r="I45" s="57">
        <v>17.75</v>
      </c>
      <c r="J45" s="57">
        <v>17.75</v>
      </c>
      <c r="K45" s="57">
        <v>9.4</v>
      </c>
      <c r="L45" s="57">
        <v>10.25</v>
      </c>
      <c r="M45" s="57">
        <v>4.1000000000000005</v>
      </c>
      <c r="N45" s="57">
        <v>4.1000000000000005</v>
      </c>
      <c r="O45" s="57">
        <v>4.1000000000000005</v>
      </c>
      <c r="P45" s="57">
        <v>14.25</v>
      </c>
      <c r="Q45" s="57">
        <v>14.25</v>
      </c>
      <c r="R45" s="57">
        <v>14.25</v>
      </c>
      <c r="S45" s="57">
        <v>10.700000000000001</v>
      </c>
      <c r="T45" s="57">
        <v>10.700000000000001</v>
      </c>
      <c r="U45" s="57">
        <v>15.55</v>
      </c>
      <c r="V45" s="57">
        <v>15.55</v>
      </c>
      <c r="W45" s="57">
        <v>14.25</v>
      </c>
      <c r="X45" s="57">
        <v>10.700000000000001</v>
      </c>
      <c r="Y45" s="57">
        <v>14.25</v>
      </c>
      <c r="Z45" s="57">
        <v>10.700000000000001</v>
      </c>
      <c r="AA45" s="57">
        <v>14.25</v>
      </c>
      <c r="AB45" s="57">
        <v>18.600000000000001</v>
      </c>
      <c r="AC45" s="57">
        <v>23.700000000000003</v>
      </c>
      <c r="AD45" s="57">
        <v>25.35</v>
      </c>
      <c r="AE45" s="57">
        <v>18.75</v>
      </c>
      <c r="AF45" s="57">
        <v>18.75</v>
      </c>
      <c r="AG45" s="57">
        <v>18.2</v>
      </c>
      <c r="AH45" s="58">
        <v>18.2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</row>
    <row r="46" spans="1:152" s="36" customFormat="1" ht="15.45" x14ac:dyDescent="0.4">
      <c r="A46" s="56" t="s">
        <v>72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8">
        <v>0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</row>
    <row r="47" spans="1:152" s="36" customFormat="1" ht="15.45" x14ac:dyDescent="0.4">
      <c r="A47" s="56" t="s">
        <v>73</v>
      </c>
      <c r="B47" s="57">
        <v>19.350000000000001</v>
      </c>
      <c r="C47" s="57">
        <v>34.950000000000003</v>
      </c>
      <c r="D47" s="57">
        <v>22.05</v>
      </c>
      <c r="E47" s="57">
        <v>20.950000000000003</v>
      </c>
      <c r="F47" s="57">
        <v>21.700000000000003</v>
      </c>
      <c r="G47" s="57">
        <v>26.950000000000003</v>
      </c>
      <c r="H47" s="57">
        <v>25.8</v>
      </c>
      <c r="I47" s="57">
        <v>31.5</v>
      </c>
      <c r="J47" s="57">
        <v>30.8</v>
      </c>
      <c r="K47" s="57">
        <v>30.6</v>
      </c>
      <c r="L47" s="57">
        <v>46.35</v>
      </c>
      <c r="M47" s="57">
        <v>44</v>
      </c>
      <c r="N47" s="57">
        <v>25.8</v>
      </c>
      <c r="O47" s="57">
        <v>18.650000000000002</v>
      </c>
      <c r="P47" s="57">
        <v>13.15</v>
      </c>
      <c r="Q47" s="57">
        <v>10.9</v>
      </c>
      <c r="R47" s="57">
        <v>15.9</v>
      </c>
      <c r="S47" s="57">
        <v>15.8</v>
      </c>
      <c r="T47" s="57">
        <v>14.8</v>
      </c>
      <c r="U47" s="57">
        <v>13.700000000000001</v>
      </c>
      <c r="V47" s="57">
        <v>13.4</v>
      </c>
      <c r="W47" s="57">
        <v>34.4</v>
      </c>
      <c r="X47" s="57">
        <v>32.450000000000003</v>
      </c>
      <c r="Y47" s="57">
        <v>38.5</v>
      </c>
      <c r="Z47" s="57">
        <v>36.550000000000004</v>
      </c>
      <c r="AA47" s="57">
        <v>17.400000000000002</v>
      </c>
      <c r="AB47" s="57">
        <v>23.950000000000003</v>
      </c>
      <c r="AC47" s="57">
        <v>24.55</v>
      </c>
      <c r="AD47" s="57">
        <v>16.55</v>
      </c>
      <c r="AE47" s="57">
        <v>32.300000000000004</v>
      </c>
      <c r="AF47" s="57">
        <v>32.35</v>
      </c>
      <c r="AG47" s="57">
        <v>24</v>
      </c>
      <c r="AH47" s="58">
        <v>23.3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</row>
    <row r="48" spans="1:152" s="36" customFormat="1" ht="15.45" x14ac:dyDescent="0.4">
      <c r="A48" s="56" t="s">
        <v>74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8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</row>
    <row r="49" spans="1:152" s="36" customFormat="1" ht="15.45" x14ac:dyDescent="0.4">
      <c r="A49" s="63" t="s">
        <v>75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8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</row>
    <row r="50" spans="1:152" s="36" customFormat="1" ht="17.600000000000001" x14ac:dyDescent="0.5">
      <c r="A50" s="56" t="s">
        <v>76</v>
      </c>
      <c r="B50" s="57"/>
      <c r="C50" s="57"/>
      <c r="D50" s="57">
        <v>8.5</v>
      </c>
      <c r="E50" s="57">
        <v>8.5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>
        <v>12.25</v>
      </c>
      <c r="Q50" s="57">
        <v>12.25</v>
      </c>
      <c r="R50" s="57"/>
      <c r="S50" s="57"/>
      <c r="T50" s="57"/>
      <c r="U50" s="57"/>
      <c r="V50" s="57"/>
      <c r="W50" s="57">
        <v>7.1000000000000005</v>
      </c>
      <c r="X50" s="57">
        <v>7.1000000000000005</v>
      </c>
      <c r="Y50" s="57">
        <v>7.1000000000000005</v>
      </c>
      <c r="Z50" s="57">
        <v>7.1000000000000005</v>
      </c>
      <c r="AA50" s="57">
        <v>6.3000000000000007</v>
      </c>
      <c r="AB50" s="57"/>
      <c r="AC50" s="57"/>
      <c r="AD50" s="57"/>
      <c r="AE50" s="57"/>
      <c r="AF50" s="57"/>
      <c r="AG50" s="57"/>
      <c r="AH50" s="58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</row>
    <row r="51" spans="1:152" s="36" customFormat="1" ht="17.600000000000001" x14ac:dyDescent="0.5">
      <c r="A51" s="56" t="s">
        <v>48</v>
      </c>
      <c r="B51" s="57"/>
      <c r="C51" s="57"/>
      <c r="D51" s="57">
        <v>54.25</v>
      </c>
      <c r="E51" s="57">
        <v>54.25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>
        <v>60.25</v>
      </c>
      <c r="Q51" s="57">
        <v>60.25</v>
      </c>
      <c r="R51" s="57"/>
      <c r="S51" s="57"/>
      <c r="T51" s="57"/>
      <c r="U51" s="57"/>
      <c r="V51" s="57"/>
      <c r="W51" s="57">
        <v>41.5</v>
      </c>
      <c r="X51" s="57">
        <v>41.5</v>
      </c>
      <c r="Y51" s="57">
        <v>41.5</v>
      </c>
      <c r="Z51" s="57">
        <v>41.5</v>
      </c>
      <c r="AA51" s="57">
        <v>36.800000000000004</v>
      </c>
      <c r="AB51" s="57"/>
      <c r="AC51" s="57"/>
      <c r="AD51" s="57"/>
      <c r="AE51" s="57"/>
      <c r="AF51" s="57"/>
      <c r="AG51" s="57"/>
      <c r="AH51" s="58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</row>
    <row r="52" spans="1:152" s="36" customFormat="1" ht="15.45" x14ac:dyDescent="0.4">
      <c r="A52" s="64" t="s">
        <v>77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8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</row>
    <row r="53" spans="1:152" s="36" customFormat="1" ht="15.45" x14ac:dyDescent="0.4">
      <c r="A53" s="65" t="s">
        <v>78</v>
      </c>
      <c r="B53" s="57"/>
      <c r="C53" s="57"/>
      <c r="D53" s="57">
        <v>10.25</v>
      </c>
      <c r="E53" s="57">
        <v>10.25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>
        <v>10.25</v>
      </c>
      <c r="Q53" s="57">
        <v>10.25</v>
      </c>
      <c r="R53" s="57"/>
      <c r="S53" s="57"/>
      <c r="T53" s="57"/>
      <c r="U53" s="57"/>
      <c r="V53" s="57"/>
      <c r="W53" s="57">
        <v>10.25</v>
      </c>
      <c r="X53" s="57">
        <v>10.25</v>
      </c>
      <c r="Y53" s="57">
        <v>10.25</v>
      </c>
      <c r="Z53" s="57">
        <v>10.25</v>
      </c>
      <c r="AA53" s="57">
        <v>10.25</v>
      </c>
      <c r="AB53" s="57"/>
      <c r="AC53" s="57"/>
      <c r="AD53" s="57"/>
      <c r="AE53" s="57"/>
      <c r="AF53" s="57"/>
      <c r="AG53" s="57"/>
      <c r="AH53" s="58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</row>
    <row r="54" spans="1:152" s="36" customFormat="1" ht="15.45" x14ac:dyDescent="0.4">
      <c r="A54" s="65" t="s">
        <v>58</v>
      </c>
      <c r="B54" s="57"/>
      <c r="C54" s="57"/>
      <c r="D54" s="57">
        <v>5.6000000000000005</v>
      </c>
      <c r="E54" s="57">
        <v>5.6000000000000005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>
        <v>5.6000000000000005</v>
      </c>
      <c r="Q54" s="57">
        <v>5.6000000000000005</v>
      </c>
      <c r="R54" s="57"/>
      <c r="S54" s="57"/>
      <c r="T54" s="57"/>
      <c r="U54" s="57"/>
      <c r="V54" s="57"/>
      <c r="W54" s="57">
        <v>5.6000000000000005</v>
      </c>
      <c r="X54" s="57">
        <v>5.6000000000000005</v>
      </c>
      <c r="Y54" s="57">
        <v>5.6000000000000005</v>
      </c>
      <c r="Z54" s="57">
        <v>5.6000000000000005</v>
      </c>
      <c r="AA54" s="57">
        <v>5.6000000000000005</v>
      </c>
      <c r="AB54" s="57"/>
      <c r="AC54" s="57"/>
      <c r="AD54" s="57"/>
      <c r="AE54" s="57"/>
      <c r="AF54" s="57"/>
      <c r="AG54" s="57"/>
      <c r="AH54" s="58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</row>
    <row r="55" spans="1:152" s="36" customFormat="1" ht="15.45" x14ac:dyDescent="0.4">
      <c r="A55" s="64" t="s">
        <v>79</v>
      </c>
      <c r="B55" s="57">
        <v>5.7</v>
      </c>
      <c r="C55" s="57">
        <v>22.1</v>
      </c>
      <c r="D55" s="57">
        <v>11.55</v>
      </c>
      <c r="E55" s="57">
        <v>11.55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>
        <v>13.5</v>
      </c>
      <c r="Q55" s="57">
        <v>13.5</v>
      </c>
      <c r="R55" s="57"/>
      <c r="S55" s="57"/>
      <c r="T55" s="57"/>
      <c r="U55" s="57"/>
      <c r="V55" s="57"/>
      <c r="W55" s="57">
        <v>14.700000000000001</v>
      </c>
      <c r="X55" s="57">
        <v>14.700000000000001</v>
      </c>
      <c r="Y55" s="57">
        <v>14.700000000000001</v>
      </c>
      <c r="Z55" s="57">
        <v>14.700000000000001</v>
      </c>
      <c r="AA55" s="57">
        <v>13.05</v>
      </c>
      <c r="AB55" s="57"/>
      <c r="AC55" s="57"/>
      <c r="AD55" s="57"/>
      <c r="AE55" s="57"/>
      <c r="AF55" s="57"/>
      <c r="AG55" s="57"/>
      <c r="AH55" s="58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</row>
    <row r="56" spans="1:152" s="36" customFormat="1" ht="15.45" x14ac:dyDescent="0.4">
      <c r="A56" s="64" t="s">
        <v>80</v>
      </c>
      <c r="B56" s="57"/>
      <c r="C56" s="57"/>
      <c r="D56" s="57">
        <v>16.400000000000002</v>
      </c>
      <c r="E56" s="57">
        <v>16.400000000000002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>
        <v>16.400000000000002</v>
      </c>
      <c r="Q56" s="57">
        <v>16.400000000000002</v>
      </c>
      <c r="R56" s="57"/>
      <c r="S56" s="57"/>
      <c r="T56" s="57"/>
      <c r="U56" s="57"/>
      <c r="V56" s="57"/>
      <c r="W56" s="57">
        <v>16.400000000000002</v>
      </c>
      <c r="X56" s="57">
        <v>16.400000000000002</v>
      </c>
      <c r="Y56" s="57">
        <v>16.400000000000002</v>
      </c>
      <c r="Z56" s="57">
        <v>16.400000000000002</v>
      </c>
      <c r="AA56" s="57">
        <v>16.400000000000002</v>
      </c>
      <c r="AB56" s="57"/>
      <c r="AC56" s="57"/>
      <c r="AD56" s="57"/>
      <c r="AE56" s="57"/>
      <c r="AF56" s="57"/>
      <c r="AG56" s="57"/>
      <c r="AH56" s="58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</row>
    <row r="57" spans="1:152" ht="15.45" x14ac:dyDescent="0.4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8"/>
    </row>
    <row r="58" spans="1:152" s="46" customFormat="1" ht="15.45" x14ac:dyDescent="0.4">
      <c r="A58" s="69" t="s">
        <v>81</v>
      </c>
      <c r="B58" s="70">
        <f t="shared" ref="B58:AH58" si="2">SUM(B28:B56)</f>
        <v>433.60000000000008</v>
      </c>
      <c r="C58" s="70">
        <f t="shared" si="2"/>
        <v>827.30000000000007</v>
      </c>
      <c r="D58" s="70">
        <f t="shared" si="2"/>
        <v>525.83333333333337</v>
      </c>
      <c r="E58" s="70">
        <f t="shared" si="2"/>
        <v>497.7</v>
      </c>
      <c r="F58" s="70">
        <f t="shared" si="2"/>
        <v>550.75000000000011</v>
      </c>
      <c r="G58" s="70">
        <f t="shared" si="2"/>
        <v>670.60000000000014</v>
      </c>
      <c r="H58" s="70">
        <f t="shared" si="2"/>
        <v>681.65</v>
      </c>
      <c r="I58" s="70">
        <f t="shared" si="2"/>
        <v>800.35</v>
      </c>
      <c r="J58" s="70">
        <f t="shared" si="2"/>
        <v>781.7</v>
      </c>
      <c r="K58" s="70">
        <f t="shared" si="2"/>
        <v>776.55</v>
      </c>
      <c r="L58" s="70">
        <f t="shared" si="2"/>
        <v>1177.1499999999999</v>
      </c>
      <c r="M58" s="70">
        <f t="shared" si="2"/>
        <v>1116.8499999999999</v>
      </c>
      <c r="N58" s="70">
        <f t="shared" si="2"/>
        <v>654.65</v>
      </c>
      <c r="O58" s="70">
        <f t="shared" si="2"/>
        <v>473.3</v>
      </c>
      <c r="P58" s="70">
        <f t="shared" si="2"/>
        <v>451.75</v>
      </c>
      <c r="Q58" s="70">
        <f t="shared" si="2"/>
        <v>516.45000000000005</v>
      </c>
      <c r="R58" s="70">
        <f t="shared" si="2"/>
        <v>404.2</v>
      </c>
      <c r="S58" s="70">
        <f t="shared" si="2"/>
        <v>401.4</v>
      </c>
      <c r="T58" s="70">
        <f t="shared" si="2"/>
        <v>375.7</v>
      </c>
      <c r="U58" s="70">
        <f t="shared" si="2"/>
        <v>295.20000000000005</v>
      </c>
      <c r="V58" s="70">
        <f t="shared" si="2"/>
        <v>294.90000000000003</v>
      </c>
      <c r="W58" s="70">
        <f t="shared" si="2"/>
        <v>635.45000000000005</v>
      </c>
      <c r="X58" s="70">
        <f t="shared" si="2"/>
        <v>604.5</v>
      </c>
      <c r="Y58" s="70">
        <f t="shared" si="2"/>
        <v>699.8</v>
      </c>
      <c r="Z58" s="70">
        <f t="shared" si="2"/>
        <v>668.85</v>
      </c>
      <c r="AA58" s="70">
        <f t="shared" si="2"/>
        <v>530.70000000000005</v>
      </c>
      <c r="AB58" s="70">
        <f t="shared" si="2"/>
        <v>608.45000000000005</v>
      </c>
      <c r="AC58" s="70">
        <f t="shared" si="2"/>
        <v>623.25</v>
      </c>
      <c r="AD58" s="70">
        <f t="shared" si="2"/>
        <v>420.05000000000013</v>
      </c>
      <c r="AE58" s="70">
        <f t="shared" si="2"/>
        <v>507.15000000000009</v>
      </c>
      <c r="AF58" s="70">
        <f t="shared" si="2"/>
        <v>507.55000000000007</v>
      </c>
      <c r="AG58" s="70">
        <f t="shared" si="2"/>
        <v>376.95000000000005</v>
      </c>
      <c r="AH58" s="71">
        <f t="shared" si="2"/>
        <v>365.90000000000003</v>
      </c>
    </row>
    <row r="59" spans="1:152" s="46" customFormat="1" ht="31.5" customHeight="1" x14ac:dyDescent="0.4">
      <c r="A59" s="72" t="s">
        <v>82</v>
      </c>
      <c r="B59" s="73">
        <f t="shared" ref="B59:AH59" si="3">B12-B58</f>
        <v>283.89999999999992</v>
      </c>
      <c r="C59" s="73">
        <f t="shared" si="3"/>
        <v>413.01249999999993</v>
      </c>
      <c r="D59" s="73">
        <f t="shared" si="3"/>
        <v>333.80455040278673</v>
      </c>
      <c r="E59" s="73">
        <f t="shared" si="3"/>
        <v>423.43788373612011</v>
      </c>
      <c r="F59" s="73">
        <f t="shared" si="3"/>
        <v>159.07068027210869</v>
      </c>
      <c r="G59" s="73">
        <f t="shared" si="3"/>
        <v>226.39999999999986</v>
      </c>
      <c r="H59" s="73">
        <f t="shared" si="3"/>
        <v>641.69640000000038</v>
      </c>
      <c r="I59" s="73">
        <f t="shared" si="3"/>
        <v>305.76300000000003</v>
      </c>
      <c r="J59" s="73">
        <f t="shared" si="3"/>
        <v>324.41300000000001</v>
      </c>
      <c r="K59" s="73">
        <f t="shared" si="3"/>
        <v>329.5630000000001</v>
      </c>
      <c r="L59" s="73">
        <f t="shared" si="3"/>
        <v>67.005902400000423</v>
      </c>
      <c r="M59" s="73">
        <f t="shared" si="3"/>
        <v>-1116.8499999999999</v>
      </c>
      <c r="N59" s="73">
        <f t="shared" si="3"/>
        <v>-654.65</v>
      </c>
      <c r="O59" s="73">
        <f t="shared" si="3"/>
        <v>-473.3</v>
      </c>
      <c r="P59" s="73">
        <f t="shared" si="3"/>
        <v>394.40619111111107</v>
      </c>
      <c r="Q59" s="73">
        <f t="shared" si="3"/>
        <v>331.38659999999993</v>
      </c>
      <c r="R59" s="73">
        <f t="shared" si="3"/>
        <v>406.02500000000003</v>
      </c>
      <c r="S59" s="73">
        <f t="shared" si="3"/>
        <v>408.82500000000005</v>
      </c>
      <c r="T59" s="73">
        <f t="shared" si="3"/>
        <v>434.52500000000003</v>
      </c>
      <c r="U59" s="73">
        <f t="shared" si="3"/>
        <v>424.79999999999995</v>
      </c>
      <c r="V59" s="73">
        <f t="shared" si="3"/>
        <v>425.09999999999997</v>
      </c>
      <c r="W59" s="73">
        <f t="shared" si="3"/>
        <v>495.77699999999982</v>
      </c>
      <c r="X59" s="73">
        <f t="shared" si="3"/>
        <v>526.72699999999986</v>
      </c>
      <c r="Y59" s="73">
        <f t="shared" si="3"/>
        <v>461.16000000000008</v>
      </c>
      <c r="Z59" s="73">
        <f t="shared" si="3"/>
        <v>492.11</v>
      </c>
      <c r="AA59" s="73">
        <f t="shared" si="3"/>
        <v>389.52</v>
      </c>
      <c r="AB59" s="73">
        <f t="shared" si="3"/>
        <v>724.12104999999997</v>
      </c>
      <c r="AC59" s="73">
        <f t="shared" si="3"/>
        <v>941.90699999999993</v>
      </c>
      <c r="AD59" s="73">
        <f t="shared" si="3"/>
        <v>701.94999999999982</v>
      </c>
      <c r="AE59" s="73">
        <f t="shared" si="3"/>
        <v>407.23749999999995</v>
      </c>
      <c r="AF59" s="73">
        <f t="shared" si="3"/>
        <v>287.48680000000002</v>
      </c>
      <c r="AG59" s="73">
        <f t="shared" si="3"/>
        <v>158.64764859568913</v>
      </c>
      <c r="AH59" s="74">
        <f t="shared" si="3"/>
        <v>208.72755621356515</v>
      </c>
    </row>
    <row r="60" spans="1:152" s="4" customFormat="1" ht="15.45" x14ac:dyDescent="0.4">
      <c r="A60" s="1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1"/>
    </row>
    <row r="61" spans="1:152" x14ac:dyDescent="0.35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7"/>
    </row>
    <row r="62" spans="1:152" ht="15.45" x14ac:dyDescent="0.4">
      <c r="A62" s="19" t="s">
        <v>83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7"/>
    </row>
    <row r="63" spans="1:152" s="55" customFormat="1" ht="15.45" x14ac:dyDescent="0.4">
      <c r="A63" s="52" t="s">
        <v>84</v>
      </c>
      <c r="B63" s="53">
        <v>50.050000000000004</v>
      </c>
      <c r="C63" s="53">
        <v>97.7</v>
      </c>
      <c r="D63" s="53">
        <v>49</v>
      </c>
      <c r="E63" s="53">
        <v>49</v>
      </c>
      <c r="F63" s="53">
        <v>36.9</v>
      </c>
      <c r="G63" s="53">
        <v>24.200000000000003</v>
      </c>
      <c r="H63" s="53">
        <v>77.800000000000011</v>
      </c>
      <c r="I63" s="53">
        <v>40</v>
      </c>
      <c r="J63" s="53">
        <v>40</v>
      </c>
      <c r="K63" s="53">
        <v>20.55</v>
      </c>
      <c r="L63" s="53">
        <v>28.75</v>
      </c>
      <c r="M63" s="53">
        <v>7.3000000000000007</v>
      </c>
      <c r="N63" s="53">
        <v>7.3000000000000007</v>
      </c>
      <c r="O63" s="53">
        <v>7.3000000000000007</v>
      </c>
      <c r="P63" s="53">
        <v>49</v>
      </c>
      <c r="Q63" s="53">
        <v>49</v>
      </c>
      <c r="R63" s="53">
        <v>42.900000000000006</v>
      </c>
      <c r="S63" s="53">
        <v>19.3</v>
      </c>
      <c r="T63" s="53">
        <v>19.3</v>
      </c>
      <c r="U63" s="53">
        <v>42.75</v>
      </c>
      <c r="V63" s="53">
        <v>42.75</v>
      </c>
      <c r="W63" s="53">
        <v>49</v>
      </c>
      <c r="X63" s="53">
        <v>26.400000000000002</v>
      </c>
      <c r="Y63" s="53">
        <v>49</v>
      </c>
      <c r="Z63" s="53">
        <v>26.400000000000002</v>
      </c>
      <c r="AA63" s="53">
        <v>49</v>
      </c>
      <c r="AB63" s="53">
        <v>44.150000000000006</v>
      </c>
      <c r="AC63" s="53">
        <v>52.900000000000006</v>
      </c>
      <c r="AD63" s="53">
        <v>71.400000000000006</v>
      </c>
      <c r="AE63" s="53">
        <v>43.35</v>
      </c>
      <c r="AF63" s="53">
        <v>43.35</v>
      </c>
      <c r="AG63" s="53">
        <v>42.6</v>
      </c>
      <c r="AH63" s="54">
        <v>42.6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</row>
    <row r="64" spans="1:152" s="36" customFormat="1" ht="15.45" x14ac:dyDescent="0.4">
      <c r="A64" s="64" t="s">
        <v>85</v>
      </c>
      <c r="B64" s="57">
        <v>22.700000000000003</v>
      </c>
      <c r="C64" s="57">
        <v>33.800000000000004</v>
      </c>
      <c r="D64" s="57">
        <v>14.450000000000001</v>
      </c>
      <c r="E64" s="57">
        <v>14.450000000000001</v>
      </c>
      <c r="F64" s="57">
        <v>12.4</v>
      </c>
      <c r="G64" s="57">
        <v>7.75</v>
      </c>
      <c r="H64" s="57">
        <v>28.150000000000002</v>
      </c>
      <c r="I64" s="57">
        <v>13.5</v>
      </c>
      <c r="J64" s="57">
        <v>13.5</v>
      </c>
      <c r="K64" s="57">
        <v>7.1000000000000005</v>
      </c>
      <c r="L64" s="57">
        <v>10.9</v>
      </c>
      <c r="M64" s="57">
        <v>2.4500000000000002</v>
      </c>
      <c r="N64" s="57">
        <v>2.4500000000000002</v>
      </c>
      <c r="O64" s="57">
        <v>2.4500000000000002</v>
      </c>
      <c r="P64" s="57">
        <v>14.450000000000001</v>
      </c>
      <c r="Q64" s="57">
        <v>14.450000000000001</v>
      </c>
      <c r="R64" s="57">
        <v>14.8</v>
      </c>
      <c r="S64" s="57">
        <v>6</v>
      </c>
      <c r="T64" s="57">
        <v>6</v>
      </c>
      <c r="U64" s="57">
        <v>16.400000000000002</v>
      </c>
      <c r="V64" s="57">
        <v>16.400000000000002</v>
      </c>
      <c r="W64" s="57">
        <v>14.450000000000001</v>
      </c>
      <c r="X64" s="57">
        <v>7.0500000000000007</v>
      </c>
      <c r="Y64" s="57">
        <v>14.450000000000001</v>
      </c>
      <c r="Z64" s="57">
        <v>7.0500000000000007</v>
      </c>
      <c r="AA64" s="57">
        <v>14.450000000000001</v>
      </c>
      <c r="AB64" s="57">
        <v>17</v>
      </c>
      <c r="AC64" s="57">
        <v>17.100000000000001</v>
      </c>
      <c r="AD64" s="57">
        <v>26.1</v>
      </c>
      <c r="AE64" s="57">
        <v>17.45</v>
      </c>
      <c r="AF64" s="57">
        <v>17.45</v>
      </c>
      <c r="AG64" s="57">
        <v>17.150000000000002</v>
      </c>
      <c r="AH64" s="58">
        <v>17.150000000000002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</row>
    <row r="65" spans="1:152" s="36" customFormat="1" ht="15.45" x14ac:dyDescent="0.4">
      <c r="A65" s="64" t="s">
        <v>86</v>
      </c>
      <c r="B65" s="57">
        <v>10.5</v>
      </c>
      <c r="C65" s="57">
        <v>18.75</v>
      </c>
      <c r="D65" s="57">
        <v>8.85</v>
      </c>
      <c r="E65" s="57">
        <v>8.85</v>
      </c>
      <c r="F65" s="57">
        <v>6.9</v>
      </c>
      <c r="G65" s="57">
        <v>3.85</v>
      </c>
      <c r="H65" s="57">
        <v>15.05</v>
      </c>
      <c r="I65" s="57">
        <v>6.5</v>
      </c>
      <c r="J65" s="57">
        <v>6.5</v>
      </c>
      <c r="K65" s="57">
        <v>2.95</v>
      </c>
      <c r="L65" s="57">
        <v>6.0500000000000007</v>
      </c>
      <c r="M65" s="57">
        <v>1.35</v>
      </c>
      <c r="N65" s="57">
        <v>1.35</v>
      </c>
      <c r="O65" s="57">
        <v>1.35</v>
      </c>
      <c r="P65" s="57">
        <v>8.85</v>
      </c>
      <c r="Q65" s="57">
        <v>8.85</v>
      </c>
      <c r="R65" s="57">
        <v>7.1000000000000005</v>
      </c>
      <c r="S65" s="57">
        <v>2.9000000000000004</v>
      </c>
      <c r="T65" s="57">
        <v>2.9000000000000004</v>
      </c>
      <c r="U65" s="57">
        <v>9.4500000000000011</v>
      </c>
      <c r="V65" s="57">
        <v>9.4500000000000011</v>
      </c>
      <c r="W65" s="57">
        <v>8.85</v>
      </c>
      <c r="X65" s="57">
        <v>4.8500000000000005</v>
      </c>
      <c r="Y65" s="57">
        <v>8.85</v>
      </c>
      <c r="Z65" s="57">
        <v>4.8500000000000005</v>
      </c>
      <c r="AA65" s="57">
        <v>8.85</v>
      </c>
      <c r="AB65" s="57">
        <v>9.2000000000000011</v>
      </c>
      <c r="AC65" s="57">
        <v>9.5</v>
      </c>
      <c r="AD65" s="57">
        <v>15</v>
      </c>
      <c r="AE65" s="57">
        <v>8.1</v>
      </c>
      <c r="AF65" s="57">
        <v>8.1</v>
      </c>
      <c r="AG65" s="57">
        <v>8.3000000000000007</v>
      </c>
      <c r="AH65" s="58">
        <v>8.3000000000000007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</row>
    <row r="66" spans="1:152" s="36" customFormat="1" ht="15.45" x14ac:dyDescent="0.4">
      <c r="A66" s="56" t="s">
        <v>87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</row>
    <row r="67" spans="1:152" s="36" customFormat="1" ht="15.45" x14ac:dyDescent="0.4">
      <c r="A67" s="56" t="s">
        <v>88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</row>
    <row r="68" spans="1:152" s="36" customFormat="1" ht="15.45" x14ac:dyDescent="0.4">
      <c r="A68" s="56" t="s">
        <v>89</v>
      </c>
      <c r="B68" s="57">
        <v>34.550000000000004</v>
      </c>
      <c r="C68" s="57">
        <v>7.9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>
        <v>52.5</v>
      </c>
      <c r="V68" s="59">
        <v>44.85</v>
      </c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0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</row>
    <row r="69" spans="1:152" s="46" customFormat="1" ht="15.45" x14ac:dyDescent="0.4">
      <c r="A69" s="69" t="s">
        <v>90</v>
      </c>
      <c r="B69" s="70">
        <f>SUM(B63:B68)</f>
        <v>117.80000000000001</v>
      </c>
      <c r="C69" s="70">
        <f>SUM(C63:C68)</f>
        <v>158.15</v>
      </c>
      <c r="D69" s="70">
        <f t="shared" ref="D69:AH69" si="4">SUM(D63:D68)</f>
        <v>72.3</v>
      </c>
      <c r="E69" s="70">
        <f t="shared" si="4"/>
        <v>72.3</v>
      </c>
      <c r="F69" s="70">
        <f t="shared" si="4"/>
        <v>56.199999999999996</v>
      </c>
      <c r="G69" s="70">
        <f t="shared" si="4"/>
        <v>35.800000000000004</v>
      </c>
      <c r="H69" s="70">
        <f t="shared" si="4"/>
        <v>121.00000000000001</v>
      </c>
      <c r="I69" s="70">
        <f t="shared" si="4"/>
        <v>60</v>
      </c>
      <c r="J69" s="70">
        <f t="shared" si="4"/>
        <v>60</v>
      </c>
      <c r="K69" s="70">
        <f t="shared" si="4"/>
        <v>30.6</v>
      </c>
      <c r="L69" s="70">
        <f t="shared" si="4"/>
        <v>45.7</v>
      </c>
      <c r="M69" s="70">
        <f t="shared" si="4"/>
        <v>11.1</v>
      </c>
      <c r="N69" s="70">
        <f t="shared" si="4"/>
        <v>11.1</v>
      </c>
      <c r="O69" s="70">
        <f t="shared" si="4"/>
        <v>11.1</v>
      </c>
      <c r="P69" s="70">
        <f t="shared" si="4"/>
        <v>72.3</v>
      </c>
      <c r="Q69" s="70">
        <f t="shared" si="4"/>
        <v>72.3</v>
      </c>
      <c r="R69" s="70">
        <f t="shared" si="4"/>
        <v>64.8</v>
      </c>
      <c r="S69" s="70">
        <f t="shared" si="4"/>
        <v>28.200000000000003</v>
      </c>
      <c r="T69" s="70">
        <f t="shared" si="4"/>
        <v>28.200000000000003</v>
      </c>
      <c r="U69" s="70">
        <f t="shared" si="4"/>
        <v>121.10000000000001</v>
      </c>
      <c r="V69" s="70">
        <f t="shared" si="4"/>
        <v>113.45000000000002</v>
      </c>
      <c r="W69" s="70">
        <f t="shared" si="4"/>
        <v>72.3</v>
      </c>
      <c r="X69" s="70">
        <f t="shared" si="4"/>
        <v>38.300000000000004</v>
      </c>
      <c r="Y69" s="70">
        <f t="shared" si="4"/>
        <v>72.3</v>
      </c>
      <c r="Z69" s="70">
        <f t="shared" si="4"/>
        <v>38.300000000000004</v>
      </c>
      <c r="AA69" s="70">
        <f t="shared" si="4"/>
        <v>72.3</v>
      </c>
      <c r="AB69" s="70">
        <f t="shared" si="4"/>
        <v>70.350000000000009</v>
      </c>
      <c r="AC69" s="70">
        <f t="shared" si="4"/>
        <v>79.5</v>
      </c>
      <c r="AD69" s="70">
        <f t="shared" si="4"/>
        <v>112.5</v>
      </c>
      <c r="AE69" s="70">
        <f t="shared" si="4"/>
        <v>68.899999999999991</v>
      </c>
      <c r="AF69" s="70">
        <f t="shared" si="4"/>
        <v>68.899999999999991</v>
      </c>
      <c r="AG69" s="70">
        <f t="shared" si="4"/>
        <v>68.05</v>
      </c>
      <c r="AH69" s="71">
        <f t="shared" si="4"/>
        <v>68.05</v>
      </c>
    </row>
    <row r="70" spans="1:152" s="26" customFormat="1" x14ac:dyDescent="0.35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80"/>
    </row>
    <row r="71" spans="1:152" s="46" customFormat="1" ht="15.45" x14ac:dyDescent="0.4">
      <c r="A71" s="69" t="s">
        <v>91</v>
      </c>
      <c r="B71" s="70">
        <f>SUM(B69,B58)</f>
        <v>551.40000000000009</v>
      </c>
      <c r="C71" s="70">
        <f>SUM(C69,C58)</f>
        <v>985.45</v>
      </c>
      <c r="D71" s="70">
        <f t="shared" ref="D71:AH71" si="5">SUM(D69,D58)</f>
        <v>598.13333333333333</v>
      </c>
      <c r="E71" s="70">
        <f t="shared" si="5"/>
        <v>570</v>
      </c>
      <c r="F71" s="70">
        <f t="shared" si="5"/>
        <v>606.95000000000016</v>
      </c>
      <c r="G71" s="70">
        <f t="shared" si="5"/>
        <v>706.40000000000009</v>
      </c>
      <c r="H71" s="70">
        <f t="shared" si="5"/>
        <v>802.65</v>
      </c>
      <c r="I71" s="70">
        <f t="shared" si="5"/>
        <v>860.35</v>
      </c>
      <c r="J71" s="70">
        <f t="shared" si="5"/>
        <v>841.7</v>
      </c>
      <c r="K71" s="70">
        <f t="shared" si="5"/>
        <v>807.15</v>
      </c>
      <c r="L71" s="70">
        <f t="shared" si="5"/>
        <v>1222.8499999999999</v>
      </c>
      <c r="M71" s="70">
        <f t="shared" si="5"/>
        <v>1127.9499999999998</v>
      </c>
      <c r="N71" s="70">
        <f t="shared" si="5"/>
        <v>665.75</v>
      </c>
      <c r="O71" s="70">
        <f t="shared" si="5"/>
        <v>484.40000000000003</v>
      </c>
      <c r="P71" s="70">
        <f t="shared" si="5"/>
        <v>524.04999999999995</v>
      </c>
      <c r="Q71" s="70">
        <f t="shared" si="5"/>
        <v>588.75</v>
      </c>
      <c r="R71" s="70">
        <f t="shared" si="5"/>
        <v>469</v>
      </c>
      <c r="S71" s="70">
        <f t="shared" si="5"/>
        <v>429.59999999999997</v>
      </c>
      <c r="T71" s="70">
        <f t="shared" si="5"/>
        <v>403.9</v>
      </c>
      <c r="U71" s="70">
        <f t="shared" si="5"/>
        <v>416.30000000000007</v>
      </c>
      <c r="V71" s="70">
        <f t="shared" si="5"/>
        <v>408.35</v>
      </c>
      <c r="W71" s="70">
        <f t="shared" si="5"/>
        <v>707.75</v>
      </c>
      <c r="X71" s="70">
        <f t="shared" si="5"/>
        <v>642.79999999999995</v>
      </c>
      <c r="Y71" s="70">
        <f t="shared" si="5"/>
        <v>772.09999999999991</v>
      </c>
      <c r="Z71" s="70">
        <f t="shared" si="5"/>
        <v>707.15</v>
      </c>
      <c r="AA71" s="70">
        <f t="shared" si="5"/>
        <v>603</v>
      </c>
      <c r="AB71" s="70">
        <f t="shared" si="5"/>
        <v>678.80000000000007</v>
      </c>
      <c r="AC71" s="70">
        <f t="shared" si="5"/>
        <v>702.75</v>
      </c>
      <c r="AD71" s="70">
        <f t="shared" si="5"/>
        <v>532.55000000000018</v>
      </c>
      <c r="AE71" s="70">
        <f t="shared" si="5"/>
        <v>576.05000000000007</v>
      </c>
      <c r="AF71" s="70">
        <f t="shared" si="5"/>
        <v>576.45000000000005</v>
      </c>
      <c r="AG71" s="70">
        <f t="shared" si="5"/>
        <v>445.00000000000006</v>
      </c>
      <c r="AH71" s="71">
        <f t="shared" si="5"/>
        <v>433.95000000000005</v>
      </c>
    </row>
    <row r="72" spans="1:152" s="46" customFormat="1" ht="15.45" x14ac:dyDescent="0.4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1"/>
    </row>
    <row r="73" spans="1:152" s="46" customFormat="1" ht="31.3" thickBot="1" x14ac:dyDescent="0.45">
      <c r="A73" s="81" t="s">
        <v>92</v>
      </c>
      <c r="B73" s="82">
        <f t="shared" ref="B73:AH73" si="6">B12-B71</f>
        <v>166.09999999999991</v>
      </c>
      <c r="C73" s="82">
        <f t="shared" si="6"/>
        <v>254.86249999999995</v>
      </c>
      <c r="D73" s="82">
        <f t="shared" si="6"/>
        <v>261.50455040278678</v>
      </c>
      <c r="E73" s="82">
        <f t="shared" si="6"/>
        <v>351.1378837361201</v>
      </c>
      <c r="F73" s="82">
        <f t="shared" si="6"/>
        <v>102.87068027210864</v>
      </c>
      <c r="G73" s="82">
        <f t="shared" si="6"/>
        <v>190.59999999999991</v>
      </c>
      <c r="H73" s="82">
        <f t="shared" si="6"/>
        <v>520.69640000000038</v>
      </c>
      <c r="I73" s="82">
        <f t="shared" si="6"/>
        <v>245.76300000000003</v>
      </c>
      <c r="J73" s="82">
        <f t="shared" si="6"/>
        <v>264.41300000000001</v>
      </c>
      <c r="K73" s="82">
        <f t="shared" si="6"/>
        <v>298.96300000000008</v>
      </c>
      <c r="L73" s="82">
        <f t="shared" si="6"/>
        <v>21.305902400000377</v>
      </c>
      <c r="M73" s="82">
        <f t="shared" si="6"/>
        <v>-1127.9499999999998</v>
      </c>
      <c r="N73" s="82">
        <f t="shared" si="6"/>
        <v>-665.75</v>
      </c>
      <c r="O73" s="82">
        <f t="shared" si="6"/>
        <v>-484.40000000000003</v>
      </c>
      <c r="P73" s="82">
        <f t="shared" si="6"/>
        <v>322.10619111111112</v>
      </c>
      <c r="Q73" s="82">
        <f t="shared" si="6"/>
        <v>259.08659999999998</v>
      </c>
      <c r="R73" s="82">
        <f t="shared" si="6"/>
        <v>341.22500000000002</v>
      </c>
      <c r="S73" s="82">
        <f t="shared" si="6"/>
        <v>380.62500000000006</v>
      </c>
      <c r="T73" s="82">
        <f t="shared" si="6"/>
        <v>406.32500000000005</v>
      </c>
      <c r="U73" s="82">
        <f t="shared" si="6"/>
        <v>303.69999999999993</v>
      </c>
      <c r="V73" s="82">
        <f t="shared" si="6"/>
        <v>311.64999999999998</v>
      </c>
      <c r="W73" s="82">
        <f t="shared" si="6"/>
        <v>423.47699999999986</v>
      </c>
      <c r="X73" s="82">
        <f t="shared" si="6"/>
        <v>488.42699999999991</v>
      </c>
      <c r="Y73" s="82">
        <f t="shared" si="6"/>
        <v>388.86000000000013</v>
      </c>
      <c r="Z73" s="82">
        <f t="shared" si="6"/>
        <v>453.81000000000006</v>
      </c>
      <c r="AA73" s="82">
        <f t="shared" si="6"/>
        <v>317.22000000000003</v>
      </c>
      <c r="AB73" s="82">
        <f t="shared" si="6"/>
        <v>653.77104999999995</v>
      </c>
      <c r="AC73" s="82">
        <f t="shared" si="6"/>
        <v>862.40699999999993</v>
      </c>
      <c r="AD73" s="82">
        <f t="shared" si="6"/>
        <v>589.44999999999982</v>
      </c>
      <c r="AE73" s="82">
        <f t="shared" si="6"/>
        <v>338.33749999999998</v>
      </c>
      <c r="AF73" s="82">
        <f t="shared" si="6"/>
        <v>218.58680000000004</v>
      </c>
      <c r="AG73" s="82">
        <f t="shared" si="6"/>
        <v>90.597648595689122</v>
      </c>
      <c r="AH73" s="83">
        <f t="shared" si="6"/>
        <v>140.67755621356514</v>
      </c>
    </row>
    <row r="74" spans="1:152" s="4" customFormat="1" ht="31.3" thickBot="1" x14ac:dyDescent="0.45">
      <c r="A74" s="84" t="s">
        <v>93</v>
      </c>
      <c r="B74" s="82"/>
      <c r="C74" s="82"/>
      <c r="D74" s="82">
        <f>(D7*D8)-(D71-SUM(D50:D56))</f>
        <v>-9.5454495972131213</v>
      </c>
      <c r="E74" s="82">
        <f t="shared" ref="E74:AH74" si="7">(E7*E8)-(E71-SUM(E50:E56))</f>
        <v>80.087883736120205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>
        <f t="shared" si="7"/>
        <v>-1.2438088888888501</v>
      </c>
      <c r="Q74" s="82">
        <f t="shared" si="7"/>
        <v>-64.26339999999999</v>
      </c>
      <c r="R74" s="82"/>
      <c r="S74" s="82"/>
      <c r="T74" s="82"/>
      <c r="U74" s="82"/>
      <c r="V74" s="82"/>
      <c r="W74" s="82">
        <f t="shared" si="7"/>
        <v>37.426999999999907</v>
      </c>
      <c r="X74" s="82">
        <f t="shared" si="7"/>
        <v>102.37699999999995</v>
      </c>
      <c r="Y74" s="82">
        <f t="shared" si="7"/>
        <v>2.8100000000000591</v>
      </c>
      <c r="Z74" s="82">
        <f t="shared" si="7"/>
        <v>67.760000000000105</v>
      </c>
      <c r="AA74" s="82">
        <f t="shared" si="7"/>
        <v>-21.580000000000041</v>
      </c>
      <c r="AB74" s="82"/>
      <c r="AC74" s="82"/>
      <c r="AD74" s="82"/>
      <c r="AE74" s="82">
        <f t="shared" si="7"/>
        <v>338.33749999999998</v>
      </c>
      <c r="AF74" s="82">
        <f t="shared" si="7"/>
        <v>218.58680000000004</v>
      </c>
      <c r="AG74" s="82">
        <f t="shared" si="7"/>
        <v>90.597648595689122</v>
      </c>
      <c r="AH74" s="82">
        <f t="shared" si="7"/>
        <v>140.67755621356514</v>
      </c>
      <c r="BC74" s="35"/>
      <c r="BD74" s="35"/>
    </row>
    <row r="75" spans="1:152" x14ac:dyDescent="0.3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7"/>
    </row>
    <row r="76" spans="1:152" s="26" customFormat="1" ht="15.45" x14ac:dyDescent="0.4">
      <c r="A76" s="69" t="s">
        <v>94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80"/>
    </row>
    <row r="77" spans="1:152" s="26" customFormat="1" ht="15.45" x14ac:dyDescent="0.4">
      <c r="A77" s="78" t="s">
        <v>95</v>
      </c>
      <c r="B77" s="70">
        <f>(B58-SUM(B50:B56))/B8</f>
        <v>2.0873170731707322</v>
      </c>
      <c r="C77" s="70">
        <f>(C58-SUM(C50:C56))/C8</f>
        <v>2.9213605442176873</v>
      </c>
      <c r="D77" s="70">
        <f t="shared" ref="D77:AH77" si="8">(D58-SUM(D50:D56))/D8</f>
        <v>53.493565277777776</v>
      </c>
      <c r="E77" s="70">
        <f t="shared" si="8"/>
        <v>44.257678663809024</v>
      </c>
      <c r="F77" s="70">
        <f t="shared" si="8"/>
        <v>0.7981884057971016</v>
      </c>
      <c r="G77" s="70">
        <f t="shared" si="8"/>
        <v>0.97188405797101474</v>
      </c>
      <c r="H77" s="70">
        <f t="shared" si="8"/>
        <v>12.861320754716981</v>
      </c>
      <c r="I77" s="70">
        <f t="shared" si="8"/>
        <v>131.20491803278691</v>
      </c>
      <c r="J77" s="70">
        <f t="shared" si="8"/>
        <v>128.14754098360658</v>
      </c>
      <c r="K77" s="70">
        <f t="shared" si="8"/>
        <v>127.30327868852459</v>
      </c>
      <c r="L77" s="70">
        <f t="shared" si="8"/>
        <v>24.509171133416167</v>
      </c>
      <c r="M77" s="70"/>
      <c r="N77" s="70"/>
      <c r="O77" s="70"/>
      <c r="P77" s="70">
        <f t="shared" si="8"/>
        <v>19.057142857142857</v>
      </c>
      <c r="Q77" s="70">
        <f t="shared" si="8"/>
        <v>79.640000000000015</v>
      </c>
      <c r="R77" s="70">
        <f t="shared" si="8"/>
        <v>24.873846153846152</v>
      </c>
      <c r="S77" s="70">
        <f t="shared" si="8"/>
        <v>24.701538461538462</v>
      </c>
      <c r="T77" s="70">
        <f t="shared" si="8"/>
        <v>23.12</v>
      </c>
      <c r="U77" s="70">
        <f t="shared" si="8"/>
        <v>1.6400000000000003</v>
      </c>
      <c r="V77" s="70">
        <f t="shared" si="8"/>
        <v>1.6383333333333334</v>
      </c>
      <c r="W77" s="70">
        <f t="shared" si="8"/>
        <v>73.958904109589056</v>
      </c>
      <c r="X77" s="70">
        <f t="shared" si="8"/>
        <v>69.719178082191775</v>
      </c>
      <c r="Y77" s="70">
        <f t="shared" si="8"/>
        <v>75.53125</v>
      </c>
      <c r="Z77" s="70">
        <f t="shared" si="8"/>
        <v>71.662499999999994</v>
      </c>
      <c r="AA77" s="70">
        <f t="shared" si="8"/>
        <v>49.144444444444446</v>
      </c>
      <c r="AB77" s="70">
        <f t="shared" si="8"/>
        <v>11.480188679245284</v>
      </c>
      <c r="AC77" s="70">
        <f t="shared" si="8"/>
        <v>48.313953488372093</v>
      </c>
      <c r="AD77" s="70">
        <f t="shared" si="8"/>
        <v>12.728787878787882</v>
      </c>
      <c r="AE77" s="70">
        <f t="shared" si="8"/>
        <v>31.209230769230775</v>
      </c>
      <c r="AF77" s="70">
        <f t="shared" si="8"/>
        <v>0.86025423728813566</v>
      </c>
      <c r="AG77" s="70">
        <f t="shared" si="8"/>
        <v>34.626626999999999</v>
      </c>
      <c r="AH77" s="70">
        <f t="shared" si="8"/>
        <v>41.262065739130442</v>
      </c>
    </row>
    <row r="78" spans="1:152" s="26" customFormat="1" ht="15.45" x14ac:dyDescent="0.4">
      <c r="A78" s="85" t="s">
        <v>96</v>
      </c>
      <c r="B78" s="70">
        <f>(B71-SUM(B50:B56))/B8</f>
        <v>2.6619512195121953</v>
      </c>
      <c r="C78" s="70">
        <f>(C71-SUM(C50:C56))/C8</f>
        <v>3.4951473922902494</v>
      </c>
      <c r="D78" s="70">
        <f t="shared" ref="D78:AH78" si="9">(D71-SUM(D50:D56))/D8</f>
        <v>62.717840277777775</v>
      </c>
      <c r="E78" s="70">
        <f t="shared" si="9"/>
        <v>52.438249205528045</v>
      </c>
      <c r="F78" s="70">
        <f t="shared" si="9"/>
        <v>0.87963768115942054</v>
      </c>
      <c r="G78" s="70">
        <f t="shared" si="9"/>
        <v>1.0237681159420291</v>
      </c>
      <c r="H78" s="70">
        <f t="shared" si="9"/>
        <v>15.144339622641509</v>
      </c>
      <c r="I78" s="70">
        <f t="shared" si="9"/>
        <v>141.04098360655738</v>
      </c>
      <c r="J78" s="70">
        <f t="shared" si="9"/>
        <v>137.98360655737707</v>
      </c>
      <c r="K78" s="70">
        <f t="shared" si="9"/>
        <v>132.31967213114754</v>
      </c>
      <c r="L78" s="70">
        <f t="shared" si="9"/>
        <v>25.460680389498332</v>
      </c>
      <c r="M78" s="70"/>
      <c r="N78" s="70"/>
      <c r="O78" s="70"/>
      <c r="P78" s="70">
        <f t="shared" si="9"/>
        <v>23.188571428571425</v>
      </c>
      <c r="Q78" s="70">
        <f t="shared" si="9"/>
        <v>94.1</v>
      </c>
      <c r="R78" s="70">
        <f t="shared" si="9"/>
        <v>28.861538461538462</v>
      </c>
      <c r="S78" s="70">
        <f t="shared" si="9"/>
        <v>26.436923076923076</v>
      </c>
      <c r="T78" s="70">
        <f t="shared" si="9"/>
        <v>24.855384615384615</v>
      </c>
      <c r="U78" s="70">
        <f t="shared" si="9"/>
        <v>2.3127777777777783</v>
      </c>
      <c r="V78" s="70">
        <f t="shared" si="9"/>
        <v>2.2686111111111114</v>
      </c>
      <c r="W78" s="70">
        <f t="shared" si="9"/>
        <v>83.863013698630141</v>
      </c>
      <c r="X78" s="70">
        <f t="shared" si="9"/>
        <v>74.965753424657535</v>
      </c>
      <c r="Y78" s="70">
        <f t="shared" si="9"/>
        <v>84.568749999999994</v>
      </c>
      <c r="Z78" s="70">
        <f t="shared" si="9"/>
        <v>76.449999999999989</v>
      </c>
      <c r="AA78" s="70">
        <f t="shared" si="9"/>
        <v>57.177777777777777</v>
      </c>
      <c r="AB78" s="70">
        <f t="shared" si="9"/>
        <v>12.807547169811322</v>
      </c>
      <c r="AC78" s="70">
        <f t="shared" si="9"/>
        <v>54.47674418604651</v>
      </c>
      <c r="AD78" s="70">
        <f t="shared" si="9"/>
        <v>16.137878787878794</v>
      </c>
      <c r="AE78" s="70">
        <f t="shared" si="9"/>
        <v>35.449230769230773</v>
      </c>
      <c r="AF78" s="70">
        <f t="shared" si="9"/>
        <v>0.9770338983050848</v>
      </c>
      <c r="AG78" s="70">
        <f t="shared" si="9"/>
        <v>40.877700000000004</v>
      </c>
      <c r="AH78" s="70">
        <f t="shared" si="9"/>
        <v>48.935975478260879</v>
      </c>
    </row>
    <row r="79" spans="1:152" s="26" customFormat="1" ht="15.45" x14ac:dyDescent="0.4">
      <c r="A79" s="78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:152" s="26" customFormat="1" ht="15.45" x14ac:dyDescent="0.4">
      <c r="A80" s="69" t="s">
        <v>97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:35" s="26" customFormat="1" ht="15.45" x14ac:dyDescent="0.4">
      <c r="A81" s="78" t="s">
        <v>95</v>
      </c>
      <c r="B81" s="70">
        <f>(B58-SUM(B50:B56))/B7</f>
        <v>122.25714285714288</v>
      </c>
      <c r="C81" s="70">
        <f>(C58-SUM(C50:C56))/C7</f>
        <v>178.93333333333334</v>
      </c>
      <c r="D81" s="70">
        <f t="shared" ref="D81:AH81" si="10">(D58-SUM(D50:D56))/D7</f>
        <v>6.8176151761517616</v>
      </c>
      <c r="E81" s="70">
        <f t="shared" si="10"/>
        <v>6.3601626016260155</v>
      </c>
      <c r="F81" s="70">
        <f t="shared" si="10"/>
        <v>535.37113043018257</v>
      </c>
      <c r="G81" s="70">
        <f t="shared" si="10"/>
        <v>515.84615384615392</v>
      </c>
      <c r="H81" s="70">
        <f t="shared" si="10"/>
        <v>27.300070487968977</v>
      </c>
      <c r="I81" s="70">
        <f t="shared" si="10"/>
        <v>4.4137759885292009</v>
      </c>
      <c r="J81" s="70">
        <f t="shared" si="10"/>
        <v>4.3109248331770802</v>
      </c>
      <c r="K81" s="70">
        <f t="shared" si="10"/>
        <v>4.2825235758010249</v>
      </c>
      <c r="L81" s="70">
        <f t="shared" si="10"/>
        <v>45.442287542050394</v>
      </c>
      <c r="M81" s="70">
        <f t="shared" si="10"/>
        <v>71.227678571428569</v>
      </c>
      <c r="N81" s="70">
        <f t="shared" si="10"/>
        <v>134.70164609053498</v>
      </c>
      <c r="O81" s="70">
        <f t="shared" si="10"/>
        <v>157.76666666666668</v>
      </c>
      <c r="P81" s="70">
        <f t="shared" si="10"/>
        <v>14.426302521710952</v>
      </c>
      <c r="Q81" s="70">
        <f t="shared" si="10"/>
        <v>4.9010847373181052</v>
      </c>
      <c r="R81" s="70">
        <f t="shared" si="10"/>
        <v>8.1066987565182504</v>
      </c>
      <c r="S81" s="70">
        <f t="shared" si="10"/>
        <v>8.0505415162454863</v>
      </c>
      <c r="T81" s="70">
        <f t="shared" si="10"/>
        <v>7.5350982751704771</v>
      </c>
      <c r="U81" s="70">
        <f t="shared" si="10"/>
        <v>73.800000000000011</v>
      </c>
      <c r="V81" s="70">
        <f t="shared" si="10"/>
        <v>73.725000000000009</v>
      </c>
      <c r="W81" s="70">
        <f t="shared" si="10"/>
        <v>6.0669738172828422</v>
      </c>
      <c r="X81" s="70">
        <f t="shared" si="10"/>
        <v>5.7191819305539946</v>
      </c>
      <c r="Y81" s="70">
        <f t="shared" si="10"/>
        <v>7.1155204898728215</v>
      </c>
      <c r="Z81" s="70">
        <f t="shared" si="10"/>
        <v>6.7510598210080071</v>
      </c>
      <c r="AA81" s="70">
        <f t="shared" si="10"/>
        <v>8.0741146403797011</v>
      </c>
      <c r="AB81" s="70">
        <f t="shared" si="10"/>
        <v>24.199722784012156</v>
      </c>
      <c r="AC81" s="70">
        <f t="shared" si="10"/>
        <v>5.1368169455204811</v>
      </c>
      <c r="AD81" s="70">
        <f t="shared" si="10"/>
        <v>12.354411764705887</v>
      </c>
      <c r="AE81" s="70">
        <f t="shared" si="10"/>
        <v>9.0127954505064878</v>
      </c>
      <c r="AF81" s="70">
        <f t="shared" si="10"/>
        <v>376.65489194965568</v>
      </c>
      <c r="AG81" s="70">
        <f t="shared" si="10"/>
        <v>7.661585365853659</v>
      </c>
      <c r="AH81" s="70">
        <f t="shared" si="10"/>
        <v>5.6466049382716061</v>
      </c>
    </row>
    <row r="82" spans="1:35" s="26" customFormat="1" ht="15.45" x14ac:dyDescent="0.4">
      <c r="A82" s="86" t="s">
        <v>96</v>
      </c>
      <c r="B82" s="87">
        <f>(B71-SUM(B50:B56))/B7</f>
        <v>155.91428571428574</v>
      </c>
      <c r="C82" s="87">
        <f>(C71-SUM(C50:C56))/C7</f>
        <v>214.07777777777778</v>
      </c>
      <c r="D82" s="87">
        <f t="shared" ref="D82:AH82" si="11">(D71-SUM(D50:D56))/D7</f>
        <v>7.9932249322493218</v>
      </c>
      <c r="E82" s="87">
        <f t="shared" si="11"/>
        <v>7.5357723577235767</v>
      </c>
      <c r="F82" s="87">
        <f t="shared" si="11"/>
        <v>590.00182953172816</v>
      </c>
      <c r="G82" s="87">
        <f t="shared" si="11"/>
        <v>543.38461538461547</v>
      </c>
      <c r="H82" s="87">
        <f t="shared" si="11"/>
        <v>32.146118355707912</v>
      </c>
      <c r="I82" s="87">
        <f t="shared" si="11"/>
        <v>4.7446644239783815</v>
      </c>
      <c r="J82" s="87">
        <f t="shared" si="11"/>
        <v>4.6418132686262616</v>
      </c>
      <c r="K82" s="87">
        <f t="shared" si="11"/>
        <v>4.4512766778801076</v>
      </c>
      <c r="L82" s="87">
        <f t="shared" si="11"/>
        <v>47.206474383720284</v>
      </c>
      <c r="M82" s="87">
        <f t="shared" si="11"/>
        <v>71.935586734693871</v>
      </c>
      <c r="N82" s="87">
        <f t="shared" si="11"/>
        <v>136.98559670781893</v>
      </c>
      <c r="O82" s="87">
        <f t="shared" si="11"/>
        <v>161.46666666666667</v>
      </c>
      <c r="P82" s="87">
        <f t="shared" si="11"/>
        <v>17.553803788036891</v>
      </c>
      <c r="Q82" s="87">
        <f t="shared" si="11"/>
        <v>5.790960243365566</v>
      </c>
      <c r="R82" s="87">
        <f t="shared" si="11"/>
        <v>9.4063377456879262</v>
      </c>
      <c r="S82" s="87">
        <f t="shared" si="11"/>
        <v>8.616125150421178</v>
      </c>
      <c r="T82" s="87">
        <f t="shared" si="11"/>
        <v>8.1006819093461697</v>
      </c>
      <c r="U82" s="87">
        <f t="shared" si="11"/>
        <v>104.07500000000002</v>
      </c>
      <c r="V82" s="87">
        <f t="shared" si="11"/>
        <v>102.08750000000001</v>
      </c>
      <c r="W82" s="87">
        <f t="shared" si="11"/>
        <v>6.8794246544555575</v>
      </c>
      <c r="X82" s="87">
        <f t="shared" si="11"/>
        <v>6.1495673671199018</v>
      </c>
      <c r="Y82" s="87">
        <f t="shared" si="11"/>
        <v>7.9669100329722085</v>
      </c>
      <c r="Z82" s="87">
        <f t="shared" si="11"/>
        <v>7.2020725388601026</v>
      </c>
      <c r="AA82" s="87">
        <f t="shared" si="11"/>
        <v>9.3939393939393945</v>
      </c>
      <c r="AB82" s="87">
        <f t="shared" si="11"/>
        <v>26.99773494253834</v>
      </c>
      <c r="AC82" s="87">
        <f t="shared" si="11"/>
        <v>5.7920547267782085</v>
      </c>
      <c r="AD82" s="87">
        <f t="shared" si="11"/>
        <v>15.663235294117653</v>
      </c>
      <c r="AE82" s="87">
        <f t="shared" si="11"/>
        <v>10.237248978141107</v>
      </c>
      <c r="AF82" s="87">
        <f t="shared" si="11"/>
        <v>427.78585846592262</v>
      </c>
      <c r="AG82" s="87">
        <f t="shared" si="11"/>
        <v>9.0447154471544717</v>
      </c>
      <c r="AH82" s="87">
        <f t="shared" si="11"/>
        <v>6.6967592592592604</v>
      </c>
      <c r="AI82" s="78"/>
    </row>
  </sheetData>
  <pageMargins left="0.75" right="0.75" top="1" bottom="1" header="0.5" footer="0.5"/>
  <pageSetup scale="54" fitToWidth="4" orientation="portrait" r:id="rId1"/>
  <headerFooter alignWithMargins="0"/>
  <colBreaks count="1" manualBreakCount="1">
    <brk id="10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1DDE-5CED-48E5-849C-9C9FFF2AA1E4}">
  <sheetPr codeName="Sheet47"/>
  <dimension ref="A1:EV82"/>
  <sheetViews>
    <sheetView showGridLines="0" zoomScaleNormal="100" workbookViewId="0">
      <pane xSplit="1" ySplit="3" topLeftCell="N4" activePane="bottomRight" state="frozen"/>
      <selection activeCell="C5" sqref="C5"/>
      <selection pane="topRight" activeCell="C5" sqref="C5"/>
      <selection pane="bottomLeft" activeCell="C5" sqref="C5"/>
      <selection pane="bottomRight" activeCell="A7" sqref="A7"/>
    </sheetView>
  </sheetViews>
  <sheetFormatPr defaultColWidth="9.07421875" defaultRowHeight="15" x14ac:dyDescent="0.35"/>
  <cols>
    <col min="1" max="1" width="46" style="35" customWidth="1"/>
    <col min="2" max="34" width="15.69140625" style="35" customWidth="1"/>
    <col min="35" max="16384" width="9.07421875" style="35"/>
  </cols>
  <sheetData>
    <row r="1" spans="1:152" s="4" customFormat="1" ht="15.45" x14ac:dyDescent="0.4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152" s="10" customFormat="1" ht="61.75" x14ac:dyDescent="0.4">
      <c r="A2" s="5" t="s">
        <v>99</v>
      </c>
      <c r="B2" s="6" t="s">
        <v>100</v>
      </c>
      <c r="C2" s="6" t="s">
        <v>190</v>
      </c>
      <c r="D2" s="8" t="s">
        <v>101</v>
      </c>
      <c r="E2" s="8" t="s">
        <v>102</v>
      </c>
      <c r="F2" s="8" t="s">
        <v>103</v>
      </c>
      <c r="G2" s="8" t="s">
        <v>104</v>
      </c>
      <c r="H2" s="8" t="s">
        <v>105</v>
      </c>
      <c r="I2" s="8" t="s">
        <v>106</v>
      </c>
      <c r="J2" s="8" t="s">
        <v>9</v>
      </c>
      <c r="K2" s="8" t="s">
        <v>106</v>
      </c>
      <c r="L2" s="8" t="s">
        <v>107</v>
      </c>
      <c r="M2" s="8" t="s">
        <v>108</v>
      </c>
      <c r="N2" s="8" t="s">
        <v>109</v>
      </c>
      <c r="O2" s="8" t="s">
        <v>110</v>
      </c>
      <c r="P2" s="8" t="s">
        <v>111</v>
      </c>
      <c r="Q2" s="8" t="s">
        <v>112</v>
      </c>
      <c r="R2" s="8" t="s">
        <v>113</v>
      </c>
      <c r="S2" s="8" t="s">
        <v>113</v>
      </c>
      <c r="T2" s="8" t="s">
        <v>114</v>
      </c>
      <c r="U2" s="8" t="s">
        <v>115</v>
      </c>
      <c r="V2" s="8" t="s">
        <v>115</v>
      </c>
      <c r="W2" s="8" t="s">
        <v>116</v>
      </c>
      <c r="X2" s="8" t="s">
        <v>116</v>
      </c>
      <c r="Y2" s="8" t="s">
        <v>117</v>
      </c>
      <c r="Z2" s="8" t="s">
        <v>117</v>
      </c>
      <c r="AA2" s="8" t="s">
        <v>118</v>
      </c>
      <c r="AB2" s="8" t="s">
        <v>119</v>
      </c>
      <c r="AC2" s="8" t="s">
        <v>120</v>
      </c>
      <c r="AD2" s="8" t="s">
        <v>121</v>
      </c>
      <c r="AE2" s="8" t="s">
        <v>122</v>
      </c>
      <c r="AF2" s="8" t="s">
        <v>123</v>
      </c>
      <c r="AG2" s="8" t="s">
        <v>124</v>
      </c>
      <c r="AH2" s="9" t="s">
        <v>125</v>
      </c>
    </row>
    <row r="3" spans="1:152" s="10" customFormat="1" ht="33" customHeight="1" x14ac:dyDescent="0.4">
      <c r="A3" s="11" t="s">
        <v>126</v>
      </c>
      <c r="B3" s="88" t="s">
        <v>127</v>
      </c>
      <c r="C3" s="88" t="s">
        <v>127</v>
      </c>
      <c r="D3" s="88" t="s">
        <v>127</v>
      </c>
      <c r="E3" s="88" t="s">
        <v>127</v>
      </c>
      <c r="F3" s="88" t="s">
        <v>127</v>
      </c>
      <c r="G3" s="88" t="s">
        <v>127</v>
      </c>
      <c r="H3" s="88" t="s">
        <v>127</v>
      </c>
      <c r="I3" s="88" t="s">
        <v>127</v>
      </c>
      <c r="J3" s="88" t="s">
        <v>127</v>
      </c>
      <c r="K3" s="88" t="s">
        <v>127</v>
      </c>
      <c r="L3" s="88" t="s">
        <v>127</v>
      </c>
      <c r="M3" s="12" t="s">
        <v>128</v>
      </c>
      <c r="N3" s="12" t="s">
        <v>128</v>
      </c>
      <c r="O3" s="12" t="s">
        <v>128</v>
      </c>
      <c r="P3" s="88" t="s">
        <v>127</v>
      </c>
      <c r="Q3" s="88" t="s">
        <v>127</v>
      </c>
      <c r="R3" s="88" t="s">
        <v>127</v>
      </c>
      <c r="S3" s="12" t="s">
        <v>128</v>
      </c>
      <c r="T3" s="12" t="s">
        <v>128</v>
      </c>
      <c r="U3" s="88" t="s">
        <v>127</v>
      </c>
      <c r="V3" s="88" t="s">
        <v>128</v>
      </c>
      <c r="W3" s="88" t="s">
        <v>127</v>
      </c>
      <c r="X3" s="12" t="s">
        <v>128</v>
      </c>
      <c r="Y3" s="88" t="s">
        <v>127</v>
      </c>
      <c r="Z3" s="12" t="s">
        <v>128</v>
      </c>
      <c r="AA3" s="88" t="s">
        <v>127</v>
      </c>
      <c r="AB3" s="88" t="s">
        <v>127</v>
      </c>
      <c r="AC3" s="88" t="s">
        <v>127</v>
      </c>
      <c r="AD3" s="88" t="s">
        <v>127</v>
      </c>
      <c r="AE3" s="88" t="s">
        <v>127</v>
      </c>
      <c r="AF3" s="88" t="s">
        <v>127</v>
      </c>
      <c r="AG3" s="88" t="s">
        <v>127</v>
      </c>
      <c r="AH3" s="88" t="s">
        <v>127</v>
      </c>
    </row>
    <row r="4" spans="1:152" s="10" customFormat="1" ht="20.25" customHeight="1" x14ac:dyDescent="0.4">
      <c r="A4" s="15" t="s">
        <v>129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152" s="10" customFormat="1" ht="15.45" x14ac:dyDescent="0.4">
      <c r="A5" s="19" t="s">
        <v>130</v>
      </c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8"/>
    </row>
    <row r="6" spans="1:152" s="4" customFormat="1" ht="15.45" x14ac:dyDescent="0.4">
      <c r="A6" s="19" t="s">
        <v>131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</row>
    <row r="7" spans="1:152" s="27" customFormat="1" ht="30.45" x14ac:dyDescent="0.4">
      <c r="A7" s="22" t="s">
        <v>132</v>
      </c>
      <c r="B7" s="23">
        <v>3.5</v>
      </c>
      <c r="C7" s="23">
        <v>4.5</v>
      </c>
      <c r="D7" s="24">
        <v>61.5</v>
      </c>
      <c r="E7" s="24">
        <v>61.5</v>
      </c>
      <c r="F7" s="23">
        <v>1.0287256235827664</v>
      </c>
      <c r="G7" s="23">
        <v>1.3</v>
      </c>
      <c r="H7" s="24">
        <v>24.968800000000005</v>
      </c>
      <c r="I7" s="24">
        <v>181.33</v>
      </c>
      <c r="J7" s="24">
        <v>181.33</v>
      </c>
      <c r="K7" s="24">
        <v>181.33</v>
      </c>
      <c r="L7" s="23">
        <v>25.904285714285717</v>
      </c>
      <c r="M7" s="23">
        <v>15.68</v>
      </c>
      <c r="N7" s="23">
        <v>4.8600000000000003</v>
      </c>
      <c r="O7" s="23">
        <v>3</v>
      </c>
      <c r="P7" s="24">
        <v>23.117496634920634</v>
      </c>
      <c r="Q7" s="24">
        <v>81.247320000000002</v>
      </c>
      <c r="R7" s="24">
        <v>49.86</v>
      </c>
      <c r="S7" s="24">
        <v>49.86</v>
      </c>
      <c r="T7" s="24">
        <v>49.86</v>
      </c>
      <c r="U7" s="24">
        <v>4</v>
      </c>
      <c r="V7" s="24">
        <v>4</v>
      </c>
      <c r="W7" s="24">
        <v>88.99</v>
      </c>
      <c r="X7" s="24">
        <v>88.99</v>
      </c>
      <c r="Y7" s="24">
        <v>84.92</v>
      </c>
      <c r="Z7" s="24">
        <v>84.92</v>
      </c>
      <c r="AA7" s="24">
        <v>54.78</v>
      </c>
      <c r="AB7" s="24">
        <v>25.142849999999999</v>
      </c>
      <c r="AC7" s="24">
        <v>121.33</v>
      </c>
      <c r="AD7" s="24">
        <v>34</v>
      </c>
      <c r="AE7" s="24">
        <v>56.27</v>
      </c>
      <c r="AF7" s="23">
        <v>1.3475200000000001</v>
      </c>
      <c r="AG7" s="24">
        <v>49.2</v>
      </c>
      <c r="AH7" s="25">
        <v>64.8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</row>
    <row r="8" spans="1:152" s="31" customFormat="1" ht="15.45" x14ac:dyDescent="0.4">
      <c r="A8" s="28" t="s">
        <v>133</v>
      </c>
      <c r="B8" s="29">
        <v>205</v>
      </c>
      <c r="C8" s="29">
        <v>275.625</v>
      </c>
      <c r="D8" s="29">
        <v>7.8380143696930116</v>
      </c>
      <c r="E8" s="29">
        <v>8.8380143696930116</v>
      </c>
      <c r="F8" s="29">
        <v>690</v>
      </c>
      <c r="G8" s="29">
        <v>690</v>
      </c>
      <c r="H8" s="29">
        <v>53</v>
      </c>
      <c r="I8" s="29">
        <v>6.1</v>
      </c>
      <c r="J8" s="29">
        <v>6.1</v>
      </c>
      <c r="K8" s="29">
        <v>6.1</v>
      </c>
      <c r="L8" s="29">
        <v>48.028960000000005</v>
      </c>
      <c r="M8" s="29"/>
      <c r="N8" s="29"/>
      <c r="O8" s="29"/>
      <c r="P8" s="29">
        <v>17.5</v>
      </c>
      <c r="Q8" s="29">
        <v>5</v>
      </c>
      <c r="R8" s="29">
        <v>16.25</v>
      </c>
      <c r="S8" s="29">
        <v>16.25</v>
      </c>
      <c r="T8" s="29">
        <v>16.25</v>
      </c>
      <c r="U8" s="29">
        <v>180</v>
      </c>
      <c r="V8" s="29">
        <v>180</v>
      </c>
      <c r="W8" s="29">
        <v>7.3</v>
      </c>
      <c r="X8" s="29">
        <v>7.3</v>
      </c>
      <c r="Y8" s="29">
        <v>8</v>
      </c>
      <c r="Z8" s="29">
        <v>8</v>
      </c>
      <c r="AA8" s="29">
        <v>9</v>
      </c>
      <c r="AB8" s="29">
        <v>53</v>
      </c>
      <c r="AC8" s="29">
        <v>12.9</v>
      </c>
      <c r="AD8" s="29">
        <v>33</v>
      </c>
      <c r="AE8" s="29">
        <v>16.25</v>
      </c>
      <c r="AF8" s="29">
        <v>590</v>
      </c>
      <c r="AG8" s="29">
        <v>10.886131069018072</v>
      </c>
      <c r="AH8" s="30">
        <v>8.8677092008266243</v>
      </c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</row>
    <row r="9" spans="1:152" s="36" customFormat="1" ht="15.45" x14ac:dyDescent="0.4">
      <c r="A9" s="32" t="s">
        <v>134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</row>
    <row r="10" spans="1:152" s="31" customFormat="1" ht="30.45" x14ac:dyDescent="0.4">
      <c r="A10" s="37" t="s">
        <v>135</v>
      </c>
      <c r="B10" s="38"/>
      <c r="C10" s="38"/>
      <c r="D10" s="38">
        <v>1.8879999999999999</v>
      </c>
      <c r="E10" s="38">
        <v>1.8879999999999999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>
        <v>2.2079999999999997</v>
      </c>
      <c r="Q10" s="38">
        <v>2.2079999999999997</v>
      </c>
      <c r="R10" s="38"/>
      <c r="S10" s="38"/>
      <c r="T10" s="38"/>
      <c r="U10" s="38"/>
      <c r="V10" s="38"/>
      <c r="W10" s="38">
        <v>2.4079999999999999</v>
      </c>
      <c r="X10" s="38">
        <v>2.4079999999999999</v>
      </c>
      <c r="Y10" s="38">
        <v>2.4079999999999999</v>
      </c>
      <c r="Z10" s="38">
        <v>2.4079999999999999</v>
      </c>
      <c r="AA10" s="38">
        <v>2.1360000000000001</v>
      </c>
      <c r="AB10" s="38"/>
      <c r="AC10" s="38"/>
      <c r="AD10" s="38"/>
      <c r="AE10" s="38"/>
      <c r="AF10" s="38"/>
      <c r="AG10" s="38"/>
      <c r="AH10" s="39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</row>
    <row r="11" spans="1:152" s="31" customFormat="1" ht="15.45" x14ac:dyDescent="0.4">
      <c r="A11" s="40" t="s">
        <v>136</v>
      </c>
      <c r="B11" s="41"/>
      <c r="C11" s="41"/>
      <c r="D11" s="41">
        <v>200</v>
      </c>
      <c r="E11" s="41">
        <v>200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>
        <v>200</v>
      </c>
      <c r="Q11" s="41">
        <v>200</v>
      </c>
      <c r="R11" s="41"/>
      <c r="S11" s="41"/>
      <c r="T11" s="41"/>
      <c r="U11" s="41"/>
      <c r="V11" s="41"/>
      <c r="W11" s="41">
        <v>200</v>
      </c>
      <c r="X11" s="41">
        <v>200</v>
      </c>
      <c r="Y11" s="41">
        <v>200</v>
      </c>
      <c r="Z11" s="41">
        <v>200</v>
      </c>
      <c r="AA11" s="41">
        <v>200</v>
      </c>
      <c r="AB11" s="41"/>
      <c r="AC11" s="41"/>
      <c r="AD11" s="41"/>
      <c r="AE11" s="41"/>
      <c r="AF11" s="41"/>
      <c r="AG11" s="41"/>
      <c r="AH11" s="42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</row>
    <row r="12" spans="1:152" s="46" customFormat="1" ht="15.45" x14ac:dyDescent="0.4">
      <c r="A12" s="43" t="s">
        <v>137</v>
      </c>
      <c r="B12" s="44">
        <f t="shared" ref="B12:AH12" si="0">(B7*B8)+(B10*B11)</f>
        <v>717.5</v>
      </c>
      <c r="C12" s="44">
        <f t="shared" si="0"/>
        <v>1240.3125</v>
      </c>
      <c r="D12" s="44">
        <f t="shared" si="0"/>
        <v>859.6378837361201</v>
      </c>
      <c r="E12" s="44">
        <f t="shared" si="0"/>
        <v>921.1378837361201</v>
      </c>
      <c r="F12" s="44">
        <f t="shared" si="0"/>
        <v>709.8206802721088</v>
      </c>
      <c r="G12" s="44">
        <f t="shared" si="0"/>
        <v>897</v>
      </c>
      <c r="H12" s="44">
        <f t="shared" si="0"/>
        <v>1323.3464000000004</v>
      </c>
      <c r="I12" s="44">
        <f t="shared" si="0"/>
        <v>1106.1130000000001</v>
      </c>
      <c r="J12" s="44">
        <f t="shared" si="0"/>
        <v>1106.1130000000001</v>
      </c>
      <c r="K12" s="44">
        <f t="shared" si="0"/>
        <v>1106.1130000000001</v>
      </c>
      <c r="L12" s="44">
        <f t="shared" si="0"/>
        <v>1244.1559024000003</v>
      </c>
      <c r="M12" s="44">
        <f t="shared" si="0"/>
        <v>0</v>
      </c>
      <c r="N12" s="44">
        <f t="shared" si="0"/>
        <v>0</v>
      </c>
      <c r="O12" s="44">
        <f t="shared" si="0"/>
        <v>0</v>
      </c>
      <c r="P12" s="44">
        <f t="shared" si="0"/>
        <v>846.15619111111107</v>
      </c>
      <c r="Q12" s="44">
        <f t="shared" si="0"/>
        <v>847.83659999999998</v>
      </c>
      <c r="R12" s="44">
        <f t="shared" si="0"/>
        <v>810.22500000000002</v>
      </c>
      <c r="S12" s="44">
        <f t="shared" si="0"/>
        <v>810.22500000000002</v>
      </c>
      <c r="T12" s="44">
        <f t="shared" si="0"/>
        <v>810.22500000000002</v>
      </c>
      <c r="U12" s="44">
        <f t="shared" si="0"/>
        <v>720</v>
      </c>
      <c r="V12" s="44">
        <f t="shared" si="0"/>
        <v>720</v>
      </c>
      <c r="W12" s="44">
        <f t="shared" si="0"/>
        <v>1131.2269999999999</v>
      </c>
      <c r="X12" s="44">
        <f t="shared" si="0"/>
        <v>1131.2269999999999</v>
      </c>
      <c r="Y12" s="44">
        <f t="shared" si="0"/>
        <v>1160.96</v>
      </c>
      <c r="Z12" s="44">
        <f t="shared" si="0"/>
        <v>1160.96</v>
      </c>
      <c r="AA12" s="44">
        <f t="shared" si="0"/>
        <v>920.22</v>
      </c>
      <c r="AB12" s="44">
        <f t="shared" si="0"/>
        <v>1332.57105</v>
      </c>
      <c r="AC12" s="44">
        <f t="shared" si="0"/>
        <v>1565.1569999999999</v>
      </c>
      <c r="AD12" s="44">
        <f t="shared" si="0"/>
        <v>1122</v>
      </c>
      <c r="AE12" s="44">
        <f t="shared" si="0"/>
        <v>914.38750000000005</v>
      </c>
      <c r="AF12" s="44">
        <f t="shared" si="0"/>
        <v>795.03680000000008</v>
      </c>
      <c r="AG12" s="44">
        <f t="shared" si="0"/>
        <v>535.59764859568918</v>
      </c>
      <c r="AH12" s="45">
        <f t="shared" si="0"/>
        <v>574.62755621356519</v>
      </c>
    </row>
    <row r="13" spans="1:152" s="10" customFormat="1" ht="15.45" x14ac:dyDescent="0.4">
      <c r="A13" s="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</row>
    <row r="14" spans="1:152" s="4" customFormat="1" ht="15.45" x14ac:dyDescent="0.4">
      <c r="A14" s="19" t="s">
        <v>138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152" ht="15.45" x14ac:dyDescent="0.4">
      <c r="A15" s="19" t="s">
        <v>139</v>
      </c>
      <c r="AH15" s="51"/>
    </row>
    <row r="16" spans="1:152" s="55" customFormat="1" ht="15.45" x14ac:dyDescent="0.4">
      <c r="A16" s="52" t="s">
        <v>140</v>
      </c>
      <c r="B16" s="53"/>
      <c r="C16" s="53"/>
      <c r="D16" s="53">
        <v>64.8</v>
      </c>
      <c r="E16" s="53">
        <v>64.8</v>
      </c>
      <c r="F16" s="53">
        <v>93.25</v>
      </c>
      <c r="G16" s="53">
        <v>82.850000000000009</v>
      </c>
      <c r="H16" s="53">
        <v>143.55000000000001</v>
      </c>
      <c r="I16" s="53">
        <v>116.9</v>
      </c>
      <c r="J16" s="53">
        <v>99.65</v>
      </c>
      <c r="K16" s="53">
        <v>116.9</v>
      </c>
      <c r="L16" s="53">
        <v>126.95</v>
      </c>
      <c r="M16" s="53">
        <v>60.7</v>
      </c>
      <c r="N16" s="53">
        <v>48.050000000000004</v>
      </c>
      <c r="O16" s="53">
        <v>70.7</v>
      </c>
      <c r="P16" s="53">
        <v>52.2</v>
      </c>
      <c r="Q16" s="53">
        <v>45.35</v>
      </c>
      <c r="R16" s="53">
        <v>66.100000000000009</v>
      </c>
      <c r="S16" s="53">
        <v>66.100000000000009</v>
      </c>
      <c r="T16" s="53">
        <v>93.2</v>
      </c>
      <c r="U16" s="53"/>
      <c r="V16" s="53"/>
      <c r="W16" s="53">
        <v>82.7</v>
      </c>
      <c r="X16" s="53">
        <v>82.7</v>
      </c>
      <c r="Y16" s="53">
        <v>81.2</v>
      </c>
      <c r="Z16" s="53">
        <v>81.2</v>
      </c>
      <c r="AA16" s="53">
        <v>85.5</v>
      </c>
      <c r="AB16" s="53">
        <v>106.15</v>
      </c>
      <c r="AC16" s="53">
        <v>114</v>
      </c>
      <c r="AD16" s="53">
        <v>113.55000000000001</v>
      </c>
      <c r="AE16" s="53">
        <v>98.550000000000011</v>
      </c>
      <c r="AF16" s="53">
        <v>125.10000000000001</v>
      </c>
      <c r="AG16" s="53">
        <v>112.5</v>
      </c>
      <c r="AH16" s="54">
        <v>106.4</v>
      </c>
      <c r="AI16" s="35">
        <v>119.7</v>
      </c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</row>
    <row r="17" spans="1:152" s="36" customFormat="1" ht="15.45" x14ac:dyDescent="0.4">
      <c r="A17" s="56" t="s">
        <v>141</v>
      </c>
      <c r="B17" s="57"/>
      <c r="C17" s="57"/>
      <c r="D17" s="57"/>
      <c r="E17" s="57"/>
      <c r="F17" s="57"/>
      <c r="G17" s="57"/>
      <c r="H17" s="57"/>
      <c r="I17" s="57">
        <v>4</v>
      </c>
      <c r="J17" s="57">
        <v>4</v>
      </c>
      <c r="K17" s="57">
        <v>4</v>
      </c>
      <c r="L17" s="57">
        <v>4</v>
      </c>
      <c r="M17" s="57"/>
      <c r="N17" s="57"/>
      <c r="O17" s="57"/>
      <c r="P17" s="57"/>
      <c r="Q17" s="57"/>
      <c r="R17" s="57">
        <v>13</v>
      </c>
      <c r="S17" s="57">
        <v>13</v>
      </c>
      <c r="T17" s="57">
        <v>13</v>
      </c>
      <c r="U17" s="57"/>
      <c r="V17" s="57"/>
      <c r="W17" s="57"/>
      <c r="X17" s="57"/>
      <c r="Y17" s="57"/>
      <c r="Z17" s="57"/>
      <c r="AA17" s="57"/>
      <c r="AB17" s="57"/>
      <c r="AC17" s="57"/>
      <c r="AD17" s="57">
        <v>6.4</v>
      </c>
      <c r="AE17" s="57"/>
      <c r="AF17" s="57"/>
      <c r="AG17" s="57"/>
      <c r="AH17" s="58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</row>
    <row r="18" spans="1:152" s="36" customFormat="1" ht="15.45" x14ac:dyDescent="0.4">
      <c r="A18" s="5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</row>
    <row r="19" spans="1:152" s="36" customFormat="1" ht="15.45" x14ac:dyDescent="0.4">
      <c r="A19" s="56" t="s">
        <v>142</v>
      </c>
      <c r="B19" s="59"/>
      <c r="C19" s="59">
        <v>40.5</v>
      </c>
      <c r="D19" s="57">
        <v>76.933333333333337</v>
      </c>
      <c r="E19" s="57">
        <v>49.900000000000006</v>
      </c>
      <c r="F19" s="57">
        <v>97.300000000000011</v>
      </c>
      <c r="G19" s="57">
        <v>195.95000000000002</v>
      </c>
      <c r="H19" s="57">
        <v>35.65</v>
      </c>
      <c r="I19" s="57">
        <v>154.70000000000002</v>
      </c>
      <c r="J19" s="57">
        <v>154.70000000000002</v>
      </c>
      <c r="K19" s="57">
        <v>154.70000000000002</v>
      </c>
      <c r="L19" s="57">
        <v>154.70000000000002</v>
      </c>
      <c r="M19" s="57">
        <v>124.75</v>
      </c>
      <c r="N19" s="57">
        <v>80.2</v>
      </c>
      <c r="O19" s="57">
        <v>49</v>
      </c>
      <c r="P19" s="57">
        <v>40.1</v>
      </c>
      <c r="Q19" s="57">
        <v>80.2</v>
      </c>
      <c r="R19" s="59"/>
      <c r="S19" s="59"/>
      <c r="T19" s="59"/>
      <c r="U19" s="59">
        <v>68.850000000000009</v>
      </c>
      <c r="V19" s="59">
        <v>68.850000000000009</v>
      </c>
      <c r="W19" s="57">
        <v>106</v>
      </c>
      <c r="X19" s="57">
        <v>106</v>
      </c>
      <c r="Y19" s="57">
        <v>152.30000000000001</v>
      </c>
      <c r="Z19" s="57">
        <v>152.30000000000001</v>
      </c>
      <c r="AA19" s="57">
        <v>91.15</v>
      </c>
      <c r="AB19" s="57">
        <v>35.65</v>
      </c>
      <c r="AC19" s="59"/>
      <c r="AD19" s="59"/>
      <c r="AE19" s="59"/>
      <c r="AF19" s="59"/>
      <c r="AG19" s="59"/>
      <c r="AH19" s="60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</row>
    <row r="20" spans="1:152" s="36" customFormat="1" ht="17.600000000000001" x14ac:dyDescent="0.5">
      <c r="A20" s="56" t="s">
        <v>47</v>
      </c>
      <c r="B20" s="59">
        <v>32.950000000000003</v>
      </c>
      <c r="C20" s="59">
        <v>42.400000000000006</v>
      </c>
      <c r="D20" s="57">
        <v>21.150000000000002</v>
      </c>
      <c r="E20" s="57">
        <v>21.150000000000002</v>
      </c>
      <c r="F20" s="57">
        <v>43.75</v>
      </c>
      <c r="G20" s="57">
        <v>63.800000000000004</v>
      </c>
      <c r="H20" s="57">
        <v>27.55</v>
      </c>
      <c r="I20" s="57">
        <v>58</v>
      </c>
      <c r="J20" s="57">
        <v>58</v>
      </c>
      <c r="K20" s="57">
        <v>58</v>
      </c>
      <c r="L20" s="57">
        <v>86.600000000000009</v>
      </c>
      <c r="M20" s="57">
        <v>74.850000000000009</v>
      </c>
      <c r="N20" s="57">
        <v>38.200000000000003</v>
      </c>
      <c r="O20" s="57">
        <v>16.650000000000002</v>
      </c>
      <c r="P20" s="57">
        <v>16.400000000000002</v>
      </c>
      <c r="Q20" s="57">
        <v>16.400000000000002</v>
      </c>
      <c r="R20" s="57">
        <v>33</v>
      </c>
      <c r="S20" s="57">
        <v>33</v>
      </c>
      <c r="T20" s="57">
        <v>33</v>
      </c>
      <c r="U20" s="57"/>
      <c r="V20" s="57"/>
      <c r="W20" s="57">
        <v>41</v>
      </c>
      <c r="X20" s="57">
        <v>41</v>
      </c>
      <c r="Y20" s="57">
        <v>39.150000000000006</v>
      </c>
      <c r="Z20" s="57">
        <v>39.150000000000006</v>
      </c>
      <c r="AA20" s="57">
        <v>25.25</v>
      </c>
      <c r="AB20" s="57">
        <v>27.55</v>
      </c>
      <c r="AC20" s="59"/>
      <c r="AD20" s="59"/>
      <c r="AE20" s="59"/>
      <c r="AF20" s="59"/>
      <c r="AG20" s="59"/>
      <c r="AH20" s="60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</row>
    <row r="21" spans="1:152" s="36" customFormat="1" ht="17.600000000000001" x14ac:dyDescent="0.5">
      <c r="A21" s="56" t="s">
        <v>48</v>
      </c>
      <c r="B21" s="57">
        <v>105.05000000000001</v>
      </c>
      <c r="C21" s="57">
        <v>135.05000000000001</v>
      </c>
      <c r="D21" s="57">
        <v>13.700000000000001</v>
      </c>
      <c r="E21" s="57">
        <v>13.700000000000001</v>
      </c>
      <c r="F21" s="57">
        <v>17.75</v>
      </c>
      <c r="G21" s="57">
        <v>25.85</v>
      </c>
      <c r="H21" s="57">
        <v>22.75</v>
      </c>
      <c r="I21" s="57">
        <v>32.4</v>
      </c>
      <c r="J21" s="57">
        <v>32.4</v>
      </c>
      <c r="K21" s="57">
        <v>32.4</v>
      </c>
      <c r="L21" s="57">
        <v>151.70000000000002</v>
      </c>
      <c r="M21" s="57">
        <v>131.75</v>
      </c>
      <c r="N21" s="57">
        <v>139.30000000000001</v>
      </c>
      <c r="O21" s="57">
        <v>67.5</v>
      </c>
      <c r="P21" s="57">
        <v>10.5</v>
      </c>
      <c r="Q21" s="57">
        <v>10.5</v>
      </c>
      <c r="R21" s="57">
        <v>44.800000000000004</v>
      </c>
      <c r="S21" s="57">
        <v>44.800000000000004</v>
      </c>
      <c r="T21" s="57">
        <v>44.800000000000004</v>
      </c>
      <c r="U21" s="57"/>
      <c r="V21" s="57"/>
      <c r="W21" s="57">
        <v>20.85</v>
      </c>
      <c r="X21" s="57">
        <v>20.85</v>
      </c>
      <c r="Y21" s="57">
        <v>19.900000000000002</v>
      </c>
      <c r="Z21" s="57">
        <v>19.900000000000002</v>
      </c>
      <c r="AA21" s="57">
        <v>12.850000000000001</v>
      </c>
      <c r="AB21" s="57">
        <v>22.75</v>
      </c>
      <c r="AC21" s="59"/>
      <c r="AD21" s="59"/>
      <c r="AE21" s="59"/>
      <c r="AF21" s="59"/>
      <c r="AG21" s="59"/>
      <c r="AH21" s="60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</row>
    <row r="22" spans="1:152" s="36" customFormat="1" ht="15.45" x14ac:dyDescent="0.4">
      <c r="A22" s="56" t="s">
        <v>143</v>
      </c>
      <c r="B22" s="57"/>
      <c r="C22" s="57"/>
      <c r="D22" s="57"/>
      <c r="E22" s="57"/>
      <c r="F22" s="57"/>
      <c r="G22" s="57"/>
      <c r="H22" s="5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>
        <v>100</v>
      </c>
      <c r="AD22" s="59"/>
      <c r="AE22" s="57">
        <v>100</v>
      </c>
      <c r="AF22" s="57">
        <v>100</v>
      </c>
      <c r="AG22" s="59"/>
      <c r="AH22" s="60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</row>
    <row r="23" spans="1:152" s="36" customFormat="1" ht="15.45" x14ac:dyDescent="0.4">
      <c r="A23" s="56" t="s">
        <v>144</v>
      </c>
      <c r="B23" s="57"/>
      <c r="C23" s="57">
        <v>30</v>
      </c>
      <c r="D23" s="57"/>
      <c r="E23" s="57"/>
      <c r="F23" s="57"/>
      <c r="G23" s="57"/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>
        <v>50</v>
      </c>
      <c r="AD23" s="59">
        <v>50</v>
      </c>
      <c r="AE23" s="57">
        <v>50</v>
      </c>
      <c r="AF23" s="57">
        <v>50</v>
      </c>
      <c r="AG23" s="59">
        <v>50</v>
      </c>
      <c r="AH23" s="60">
        <v>50</v>
      </c>
      <c r="AI23" s="35">
        <v>50</v>
      </c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</row>
    <row r="24" spans="1:152" s="36" customFormat="1" ht="15.45" x14ac:dyDescent="0.4">
      <c r="A24" s="56" t="s">
        <v>51</v>
      </c>
      <c r="B24" s="59"/>
      <c r="C24" s="59">
        <v>9.8500000000000014</v>
      </c>
      <c r="D24" s="57">
        <v>20.950000000000003</v>
      </c>
      <c r="E24" s="57">
        <v>20.950000000000003</v>
      </c>
      <c r="F24" s="59">
        <v>19.700000000000003</v>
      </c>
      <c r="G24" s="57">
        <v>11.3</v>
      </c>
      <c r="H24" s="57">
        <v>91.100000000000009</v>
      </c>
      <c r="I24" s="57">
        <v>33.5</v>
      </c>
      <c r="J24" s="57">
        <v>32.800000000000004</v>
      </c>
      <c r="K24" s="57">
        <v>44.9</v>
      </c>
      <c r="L24" s="57">
        <v>33.5</v>
      </c>
      <c r="M24" s="57">
        <v>33.5</v>
      </c>
      <c r="N24" s="57">
        <v>10.55</v>
      </c>
      <c r="O24" s="57">
        <v>10.55</v>
      </c>
      <c r="P24" s="57">
        <v>36.800000000000004</v>
      </c>
      <c r="Q24" s="57">
        <v>7.9</v>
      </c>
      <c r="R24" s="57">
        <v>66.100000000000009</v>
      </c>
      <c r="S24" s="57">
        <v>79.650000000000006</v>
      </c>
      <c r="T24" s="57">
        <v>27.85</v>
      </c>
      <c r="U24" s="57"/>
      <c r="V24" s="57"/>
      <c r="W24" s="57">
        <v>10.55</v>
      </c>
      <c r="X24" s="57">
        <v>10.55</v>
      </c>
      <c r="Y24" s="57">
        <v>10.55</v>
      </c>
      <c r="Z24" s="57">
        <v>10.55</v>
      </c>
      <c r="AA24" s="57">
        <v>10.55</v>
      </c>
      <c r="AB24" s="57">
        <v>91.100000000000009</v>
      </c>
      <c r="AC24" s="59"/>
      <c r="AD24" s="59"/>
      <c r="AE24" s="59"/>
      <c r="AF24" s="59"/>
      <c r="AG24" s="59"/>
      <c r="AH24" s="60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</row>
    <row r="25" spans="1:152" s="36" customFormat="1" ht="15.45" x14ac:dyDescent="0.4">
      <c r="A25" s="56" t="s">
        <v>52</v>
      </c>
      <c r="B25" s="59"/>
      <c r="C25" s="59">
        <v>5.8000000000000007</v>
      </c>
      <c r="D25" s="59"/>
      <c r="E25" s="59"/>
      <c r="F25" s="59">
        <v>26.75</v>
      </c>
      <c r="G25" s="57">
        <v>26.75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</row>
    <row r="26" spans="1:152" s="36" customFormat="1" ht="15.45" x14ac:dyDescent="0.4">
      <c r="A26" s="56" t="s">
        <v>145</v>
      </c>
      <c r="B26" s="59"/>
      <c r="C26" s="59"/>
      <c r="D26" s="59">
        <v>26.650000000000002</v>
      </c>
      <c r="E26" s="59">
        <v>26.650000000000002</v>
      </c>
      <c r="F26" s="59">
        <v>21.25</v>
      </c>
      <c r="G26" s="59">
        <v>21.25</v>
      </c>
      <c r="H26" s="57">
        <v>48.35</v>
      </c>
      <c r="I26" s="59"/>
      <c r="J26" s="59"/>
      <c r="K26" s="59"/>
      <c r="L26" s="59"/>
      <c r="M26" s="59"/>
      <c r="N26" s="59">
        <v>10.5</v>
      </c>
      <c r="O26" s="59">
        <v>10.5</v>
      </c>
      <c r="P26" s="59"/>
      <c r="Q26" s="57">
        <v>26.650000000000002</v>
      </c>
      <c r="R26" s="59"/>
      <c r="S26" s="59"/>
      <c r="T26" s="59"/>
      <c r="U26" s="59"/>
      <c r="V26" s="59"/>
      <c r="W26" s="57">
        <v>37.150000000000006</v>
      </c>
      <c r="X26" s="57">
        <v>37.150000000000006</v>
      </c>
      <c r="Y26" s="57">
        <v>37.150000000000006</v>
      </c>
      <c r="Z26" s="57">
        <v>37.150000000000006</v>
      </c>
      <c r="AA26" s="57">
        <v>26.650000000000002</v>
      </c>
      <c r="AB26" s="57">
        <v>57.150000000000006</v>
      </c>
      <c r="AC26" s="59"/>
      <c r="AD26" s="59"/>
      <c r="AE26" s="59"/>
      <c r="AF26" s="59"/>
      <c r="AG26" s="59"/>
      <c r="AH26" s="60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</row>
    <row r="27" spans="1:152" s="36" customFormat="1" ht="15.45" x14ac:dyDescent="0.4">
      <c r="A27" s="56" t="s">
        <v>146</v>
      </c>
      <c r="B27" s="59"/>
      <c r="C27" s="59"/>
      <c r="D27" s="59"/>
      <c r="E27" s="59"/>
      <c r="F27" s="59"/>
      <c r="G27" s="59"/>
      <c r="H27" s="57"/>
      <c r="I27" s="59"/>
      <c r="J27" s="59"/>
      <c r="K27" s="59"/>
      <c r="L27" s="59"/>
      <c r="M27" s="59"/>
      <c r="N27" s="59"/>
      <c r="O27" s="59"/>
      <c r="P27" s="59"/>
      <c r="Q27" s="57">
        <v>18.650000000000002</v>
      </c>
      <c r="R27" s="59"/>
      <c r="S27" s="59"/>
      <c r="T27" s="59"/>
      <c r="U27" s="59"/>
      <c r="V27" s="59"/>
      <c r="W27" s="57">
        <v>18.650000000000002</v>
      </c>
      <c r="X27" s="57">
        <v>18.650000000000002</v>
      </c>
      <c r="Y27" s="57">
        <v>18.650000000000002</v>
      </c>
      <c r="Z27" s="57">
        <v>18.650000000000002</v>
      </c>
      <c r="AA27" s="57"/>
      <c r="AB27" s="57"/>
      <c r="AC27" s="59"/>
      <c r="AD27" s="59"/>
      <c r="AE27" s="59"/>
      <c r="AF27" s="59"/>
      <c r="AG27" s="59"/>
      <c r="AH27" s="6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</row>
    <row r="28" spans="1:152" s="31" customFormat="1" ht="15.45" x14ac:dyDescent="0.4">
      <c r="A28" s="61" t="s">
        <v>147</v>
      </c>
      <c r="B28" s="62">
        <f>SUM(B16:B27)</f>
        <v>138</v>
      </c>
      <c r="C28" s="62">
        <f>SUM(C16:C27)</f>
        <v>263.60000000000002</v>
      </c>
      <c r="D28" s="62">
        <f t="shared" ref="D28:AH28" si="1">SUM(D16:D27)</f>
        <v>224.18333333333337</v>
      </c>
      <c r="E28" s="62">
        <f t="shared" si="1"/>
        <v>197.15</v>
      </c>
      <c r="F28" s="62">
        <f t="shared" si="1"/>
        <v>319.75</v>
      </c>
      <c r="G28" s="62">
        <f t="shared" si="1"/>
        <v>427.75000000000006</v>
      </c>
      <c r="H28" s="62">
        <f t="shared" si="1"/>
        <v>368.95000000000005</v>
      </c>
      <c r="I28" s="62">
        <f t="shared" si="1"/>
        <v>399.5</v>
      </c>
      <c r="J28" s="62">
        <f t="shared" si="1"/>
        <v>381.55</v>
      </c>
      <c r="K28" s="62">
        <f t="shared" si="1"/>
        <v>410.9</v>
      </c>
      <c r="L28" s="62">
        <f t="shared" si="1"/>
        <v>557.45000000000005</v>
      </c>
      <c r="M28" s="62">
        <f t="shared" si="1"/>
        <v>425.55</v>
      </c>
      <c r="N28" s="62">
        <f t="shared" si="1"/>
        <v>326.8</v>
      </c>
      <c r="O28" s="62">
        <f t="shared" si="1"/>
        <v>224.9</v>
      </c>
      <c r="P28" s="62">
        <f t="shared" si="1"/>
        <v>156.00000000000003</v>
      </c>
      <c r="Q28" s="62">
        <f t="shared" si="1"/>
        <v>205.65000000000003</v>
      </c>
      <c r="R28" s="62">
        <f t="shared" si="1"/>
        <v>223</v>
      </c>
      <c r="S28" s="62">
        <f t="shared" si="1"/>
        <v>236.55</v>
      </c>
      <c r="T28" s="62">
        <f t="shared" si="1"/>
        <v>211.85</v>
      </c>
      <c r="U28" s="62">
        <f t="shared" si="1"/>
        <v>68.850000000000009</v>
      </c>
      <c r="V28" s="62">
        <f t="shared" si="1"/>
        <v>68.850000000000009</v>
      </c>
      <c r="W28" s="62">
        <f t="shared" si="1"/>
        <v>316.89999999999998</v>
      </c>
      <c r="X28" s="62">
        <f t="shared" si="1"/>
        <v>316.89999999999998</v>
      </c>
      <c r="Y28" s="62">
        <f t="shared" si="1"/>
        <v>358.9</v>
      </c>
      <c r="Z28" s="62">
        <f t="shared" si="1"/>
        <v>358.9</v>
      </c>
      <c r="AA28" s="62">
        <f t="shared" si="1"/>
        <v>251.95000000000002</v>
      </c>
      <c r="AB28" s="62">
        <f t="shared" si="1"/>
        <v>340.35</v>
      </c>
      <c r="AC28" s="62">
        <f t="shared" si="1"/>
        <v>264</v>
      </c>
      <c r="AD28" s="62">
        <f t="shared" si="1"/>
        <v>169.95000000000002</v>
      </c>
      <c r="AE28" s="62">
        <f t="shared" si="1"/>
        <v>248.55</v>
      </c>
      <c r="AF28" s="62">
        <f t="shared" si="1"/>
        <v>275.10000000000002</v>
      </c>
      <c r="AG28" s="62">
        <f t="shared" si="1"/>
        <v>162.5</v>
      </c>
      <c r="AH28" s="62">
        <f t="shared" si="1"/>
        <v>156.4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</row>
    <row r="29" spans="1:152" s="36" customFormat="1" ht="15.45" x14ac:dyDescent="0.4">
      <c r="A29" s="56"/>
      <c r="B29" s="59"/>
      <c r="C29" s="59"/>
      <c r="D29" s="59"/>
      <c r="E29" s="59"/>
      <c r="F29" s="59"/>
      <c r="G29" s="59"/>
      <c r="H29" s="57"/>
      <c r="I29" s="59"/>
      <c r="J29" s="59"/>
      <c r="K29" s="59"/>
      <c r="L29" s="59"/>
      <c r="M29" s="59"/>
      <c r="N29" s="59"/>
      <c r="O29" s="59"/>
      <c r="P29" s="59"/>
      <c r="Q29" s="57"/>
      <c r="R29" s="59"/>
      <c r="S29" s="59"/>
      <c r="T29" s="59"/>
      <c r="U29" s="59"/>
      <c r="V29" s="59"/>
      <c r="W29" s="57"/>
      <c r="X29" s="57"/>
      <c r="Y29" s="57"/>
      <c r="Z29" s="57"/>
      <c r="AA29" s="57"/>
      <c r="AB29" s="57"/>
      <c r="AC29" s="59"/>
      <c r="AD29" s="59"/>
      <c r="AE29" s="59"/>
      <c r="AF29" s="59"/>
      <c r="AG29" s="59"/>
      <c r="AH29" s="60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</row>
    <row r="30" spans="1:152" s="36" customFormat="1" ht="15.45" x14ac:dyDescent="0.4">
      <c r="A30" s="56" t="s">
        <v>148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7"/>
      <c r="R30" s="59"/>
      <c r="S30" s="59"/>
      <c r="T30" s="59"/>
      <c r="U30" s="59"/>
      <c r="V30" s="59"/>
      <c r="W30" s="57"/>
      <c r="X30" s="57"/>
      <c r="Y30" s="57"/>
      <c r="Z30" s="57"/>
      <c r="AA30" s="57"/>
      <c r="AB30" s="57"/>
      <c r="AC30" s="57">
        <v>40</v>
      </c>
      <c r="AD30" s="57">
        <v>20</v>
      </c>
      <c r="AE30" s="57">
        <v>40</v>
      </c>
      <c r="AF30" s="57">
        <v>40</v>
      </c>
      <c r="AG30" s="57">
        <v>40</v>
      </c>
      <c r="AH30" s="58">
        <v>40</v>
      </c>
      <c r="AI30" s="35">
        <v>40</v>
      </c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</row>
    <row r="31" spans="1:152" s="36" customFormat="1" ht="15.45" x14ac:dyDescent="0.4">
      <c r="A31" s="56" t="s">
        <v>149</v>
      </c>
      <c r="B31" s="57">
        <v>48.900000000000006</v>
      </c>
      <c r="C31" s="57">
        <v>69.8</v>
      </c>
      <c r="D31" s="57">
        <v>41.85</v>
      </c>
      <c r="E31" s="57">
        <v>41.85</v>
      </c>
      <c r="F31" s="57">
        <v>47.650000000000006</v>
      </c>
      <c r="G31" s="57">
        <v>40.200000000000003</v>
      </c>
      <c r="H31" s="57">
        <v>69.650000000000006</v>
      </c>
      <c r="I31" s="57">
        <v>55.800000000000004</v>
      </c>
      <c r="J31" s="57">
        <v>55.800000000000004</v>
      </c>
      <c r="K31" s="57">
        <v>31.35</v>
      </c>
      <c r="L31" s="57">
        <v>28.950000000000003</v>
      </c>
      <c r="M31" s="57">
        <v>8</v>
      </c>
      <c r="N31" s="57">
        <v>8</v>
      </c>
      <c r="O31" s="57">
        <v>8</v>
      </c>
      <c r="P31" s="57">
        <v>41.85</v>
      </c>
      <c r="Q31" s="57">
        <v>41.85</v>
      </c>
      <c r="R31" s="57">
        <v>41.85</v>
      </c>
      <c r="S31" s="57">
        <v>30.450000000000003</v>
      </c>
      <c r="T31" s="57">
        <v>30.450000000000003</v>
      </c>
      <c r="U31" s="57">
        <v>39.700000000000003</v>
      </c>
      <c r="V31" s="57">
        <v>39.700000000000003</v>
      </c>
      <c r="W31" s="57">
        <v>41.85</v>
      </c>
      <c r="X31" s="57">
        <v>30.450000000000003</v>
      </c>
      <c r="Y31" s="57">
        <v>41.85</v>
      </c>
      <c r="Z31" s="57">
        <v>30.450000000000003</v>
      </c>
      <c r="AA31" s="57">
        <v>41.85</v>
      </c>
      <c r="AB31" s="57">
        <v>52.900000000000006</v>
      </c>
      <c r="AC31" s="57">
        <v>61.25</v>
      </c>
      <c r="AD31" s="57">
        <v>62.45</v>
      </c>
      <c r="AE31" s="57">
        <v>48.300000000000004</v>
      </c>
      <c r="AF31" s="57">
        <v>48.300000000000004</v>
      </c>
      <c r="AG31" s="57">
        <v>47.300000000000004</v>
      </c>
      <c r="AH31" s="58">
        <v>47.300000000000004</v>
      </c>
      <c r="AI31" s="35">
        <v>47.300000000000004</v>
      </c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</row>
    <row r="32" spans="1:152" s="36" customFormat="1" ht="15.45" x14ac:dyDescent="0.4">
      <c r="A32" s="56" t="s">
        <v>150</v>
      </c>
      <c r="B32" s="57">
        <v>43.300000000000004</v>
      </c>
      <c r="C32" s="57">
        <v>82.600000000000009</v>
      </c>
      <c r="D32" s="57">
        <v>30.150000000000002</v>
      </c>
      <c r="E32" s="57">
        <v>30.150000000000002</v>
      </c>
      <c r="F32" s="57">
        <v>31.3</v>
      </c>
      <c r="G32" s="57">
        <v>19.350000000000001</v>
      </c>
      <c r="H32" s="57">
        <v>58.550000000000004</v>
      </c>
      <c r="I32" s="57">
        <v>31.200000000000003</v>
      </c>
      <c r="J32" s="57">
        <v>31.200000000000003</v>
      </c>
      <c r="K32" s="57">
        <v>15.950000000000001</v>
      </c>
      <c r="L32" s="57">
        <v>21.8</v>
      </c>
      <c r="M32" s="57">
        <v>5.95</v>
      </c>
      <c r="N32" s="57">
        <v>5.95</v>
      </c>
      <c r="O32" s="57">
        <v>5.95</v>
      </c>
      <c r="P32" s="57">
        <v>30.150000000000002</v>
      </c>
      <c r="Q32" s="57">
        <v>30.150000000000002</v>
      </c>
      <c r="R32" s="57">
        <v>32.200000000000003</v>
      </c>
      <c r="S32" s="57">
        <v>17.150000000000002</v>
      </c>
      <c r="T32" s="57">
        <v>17.150000000000002</v>
      </c>
      <c r="U32" s="57">
        <v>38.1</v>
      </c>
      <c r="V32" s="57">
        <v>38.1</v>
      </c>
      <c r="W32" s="57">
        <v>30.150000000000002</v>
      </c>
      <c r="X32" s="57">
        <v>16.100000000000001</v>
      </c>
      <c r="Y32" s="57">
        <v>30.150000000000002</v>
      </c>
      <c r="Z32" s="57">
        <v>16.100000000000001</v>
      </c>
      <c r="AA32" s="57">
        <v>30.150000000000002</v>
      </c>
      <c r="AB32" s="57">
        <v>37.4</v>
      </c>
      <c r="AC32" s="57">
        <v>41.800000000000004</v>
      </c>
      <c r="AD32" s="57">
        <v>57.7</v>
      </c>
      <c r="AE32" s="57">
        <v>37</v>
      </c>
      <c r="AF32" s="57">
        <v>37</v>
      </c>
      <c r="AG32" s="57">
        <v>36.35</v>
      </c>
      <c r="AH32" s="58">
        <v>36.35</v>
      </c>
      <c r="AI32" s="35">
        <v>36.35</v>
      </c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</row>
    <row r="33" spans="1:152" s="36" customFormat="1" ht="15.45" x14ac:dyDescent="0.4">
      <c r="A33" s="56" t="s">
        <v>151</v>
      </c>
      <c r="B33" s="59"/>
      <c r="C33" s="59"/>
      <c r="D33" s="59">
        <v>2.1</v>
      </c>
      <c r="E33" s="59">
        <v>2.1</v>
      </c>
      <c r="F33" s="57">
        <v>4.1000000000000005</v>
      </c>
      <c r="G33" s="57">
        <v>6</v>
      </c>
      <c r="H33" s="57">
        <v>7.3500000000000005</v>
      </c>
      <c r="I33" s="57">
        <v>2.0500000000000003</v>
      </c>
      <c r="J33" s="57">
        <v>2.0500000000000003</v>
      </c>
      <c r="K33" s="57">
        <v>2.0500000000000003</v>
      </c>
      <c r="L33" s="59"/>
      <c r="M33" s="59"/>
      <c r="N33" s="59"/>
      <c r="O33" s="59"/>
      <c r="P33" s="59"/>
      <c r="Q33" s="59">
        <v>1.85</v>
      </c>
      <c r="R33" s="57">
        <v>2</v>
      </c>
      <c r="S33" s="57">
        <v>2</v>
      </c>
      <c r="T33" s="57">
        <v>2</v>
      </c>
      <c r="U33" s="57"/>
      <c r="V33" s="57"/>
      <c r="W33" s="57">
        <v>2.1</v>
      </c>
      <c r="X33" s="57">
        <v>2.1</v>
      </c>
      <c r="Y33" s="57">
        <v>2</v>
      </c>
      <c r="Z33" s="57">
        <v>2</v>
      </c>
      <c r="AA33" s="57">
        <v>1.3</v>
      </c>
      <c r="AB33" s="57">
        <v>7.4</v>
      </c>
      <c r="AC33" s="57">
        <v>1.35</v>
      </c>
      <c r="AD33" s="57">
        <v>1.35</v>
      </c>
      <c r="AE33" s="57">
        <v>1.3</v>
      </c>
      <c r="AF33" s="59"/>
      <c r="AG33" s="59">
        <v>1.7000000000000002</v>
      </c>
      <c r="AH33" s="60">
        <v>1.4500000000000002</v>
      </c>
      <c r="AI33" s="35">
        <v>1.4500000000000002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</row>
    <row r="34" spans="1:152" s="36" customFormat="1" ht="15.45" x14ac:dyDescent="0.4">
      <c r="A34" s="56" t="s">
        <v>152</v>
      </c>
      <c r="B34" s="57">
        <v>25</v>
      </c>
      <c r="C34" s="57">
        <v>50.25</v>
      </c>
      <c r="D34" s="57">
        <v>11.850000000000001</v>
      </c>
      <c r="E34" s="57">
        <v>11.850000000000001</v>
      </c>
      <c r="F34" s="57">
        <v>30.700000000000003</v>
      </c>
      <c r="G34" s="57">
        <v>30.700000000000003</v>
      </c>
      <c r="H34" s="57">
        <v>40.25</v>
      </c>
      <c r="I34" s="57">
        <v>20.3</v>
      </c>
      <c r="J34" s="57">
        <v>20.3</v>
      </c>
      <c r="K34" s="57">
        <v>20.3</v>
      </c>
      <c r="L34" s="57">
        <v>20.3</v>
      </c>
      <c r="M34" s="57">
        <v>7.2</v>
      </c>
      <c r="N34" s="57"/>
      <c r="O34" s="57">
        <v>4.25</v>
      </c>
      <c r="P34" s="59">
        <v>27.450000000000003</v>
      </c>
      <c r="Q34" s="57">
        <v>11.850000000000001</v>
      </c>
      <c r="R34" s="57">
        <v>13.950000000000001</v>
      </c>
      <c r="S34" s="57">
        <v>13.950000000000001</v>
      </c>
      <c r="T34" s="57">
        <v>13.950000000000001</v>
      </c>
      <c r="U34" s="57"/>
      <c r="V34" s="57"/>
      <c r="W34" s="57">
        <v>12.55</v>
      </c>
      <c r="X34" s="57">
        <v>12.55</v>
      </c>
      <c r="Y34" s="57">
        <v>15.25</v>
      </c>
      <c r="Z34" s="57">
        <v>15.25</v>
      </c>
      <c r="AA34" s="57">
        <v>20.350000000000001</v>
      </c>
      <c r="AB34" s="57">
        <v>28.700000000000003</v>
      </c>
      <c r="AC34" s="57">
        <v>41.75</v>
      </c>
      <c r="AD34" s="57">
        <v>41.550000000000004</v>
      </c>
      <c r="AE34" s="57">
        <v>50</v>
      </c>
      <c r="AF34" s="57">
        <v>29.650000000000002</v>
      </c>
      <c r="AG34" s="57">
        <v>11.850000000000001</v>
      </c>
      <c r="AH34" s="58">
        <v>11.850000000000001</v>
      </c>
      <c r="AI34" s="35">
        <v>11.850000000000001</v>
      </c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</row>
    <row r="35" spans="1:152" s="36" customFormat="1" ht="15.45" x14ac:dyDescent="0.4">
      <c r="A35" s="56" t="s">
        <v>153</v>
      </c>
      <c r="B35" s="57"/>
      <c r="C35" s="57"/>
      <c r="D35" s="57">
        <v>12.450000000000001</v>
      </c>
      <c r="E35" s="57">
        <v>12.450000000000001</v>
      </c>
      <c r="F35" s="57">
        <v>11.100000000000001</v>
      </c>
      <c r="G35" s="57">
        <v>16.2</v>
      </c>
      <c r="H35" s="57">
        <v>1</v>
      </c>
      <c r="I35" s="57">
        <v>7.5</v>
      </c>
      <c r="J35" s="57">
        <v>7.5</v>
      </c>
      <c r="K35" s="57">
        <v>7.5</v>
      </c>
      <c r="L35" s="57"/>
      <c r="M35" s="57"/>
      <c r="N35" s="57"/>
      <c r="O35" s="57"/>
      <c r="P35" s="59"/>
      <c r="Q35" s="57">
        <v>10.3</v>
      </c>
      <c r="R35" s="57">
        <v>3.35</v>
      </c>
      <c r="S35" s="57">
        <v>3.35</v>
      </c>
      <c r="T35" s="57">
        <v>3.35</v>
      </c>
      <c r="U35" s="57"/>
      <c r="V35" s="57"/>
      <c r="W35" s="57">
        <v>4.1500000000000004</v>
      </c>
      <c r="X35" s="57">
        <v>4.1500000000000004</v>
      </c>
      <c r="Y35" s="57">
        <v>3.95</v>
      </c>
      <c r="Z35" s="57">
        <v>3.95</v>
      </c>
      <c r="AA35" s="57">
        <v>5</v>
      </c>
      <c r="AB35" s="57">
        <v>1.5</v>
      </c>
      <c r="AC35" s="57">
        <v>5</v>
      </c>
      <c r="AD35" s="57">
        <v>2.3000000000000003</v>
      </c>
      <c r="AE35" s="57">
        <v>2.6</v>
      </c>
      <c r="AF35" s="57"/>
      <c r="AG35" s="57">
        <v>9.9500000000000011</v>
      </c>
      <c r="AH35" s="58">
        <v>8.2000000000000011</v>
      </c>
      <c r="AI35" s="35">
        <v>7.8500000000000005</v>
      </c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</row>
    <row r="36" spans="1:152" s="36" customFormat="1" ht="15.45" x14ac:dyDescent="0.4">
      <c r="A36" s="56" t="s">
        <v>154</v>
      </c>
      <c r="B36" s="57">
        <v>34</v>
      </c>
      <c r="C36" s="57">
        <v>34</v>
      </c>
      <c r="D36" s="57">
        <v>17</v>
      </c>
      <c r="E36" s="57">
        <v>17</v>
      </c>
      <c r="F36" s="57">
        <v>17</v>
      </c>
      <c r="G36" s="57">
        <v>34</v>
      </c>
      <c r="H36" s="57">
        <v>17</v>
      </c>
      <c r="I36" s="57">
        <v>17</v>
      </c>
      <c r="J36" s="57">
        <v>17</v>
      </c>
      <c r="K36" s="57">
        <v>17</v>
      </c>
      <c r="L36" s="57">
        <v>17</v>
      </c>
      <c r="M36" s="57">
        <v>17</v>
      </c>
      <c r="N36" s="57">
        <v>17</v>
      </c>
      <c r="O36" s="57">
        <v>17</v>
      </c>
      <c r="P36" s="57">
        <v>17</v>
      </c>
      <c r="Q36" s="57">
        <v>17</v>
      </c>
      <c r="R36" s="57">
        <v>17</v>
      </c>
      <c r="S36" s="57">
        <v>17</v>
      </c>
      <c r="T36" s="57">
        <v>17</v>
      </c>
      <c r="U36" s="57">
        <v>17</v>
      </c>
      <c r="V36" s="57">
        <v>17</v>
      </c>
      <c r="W36" s="57">
        <v>17</v>
      </c>
      <c r="X36" s="57">
        <v>17</v>
      </c>
      <c r="Y36" s="57">
        <v>34</v>
      </c>
      <c r="Z36" s="57">
        <v>34</v>
      </c>
      <c r="AA36" s="57">
        <v>17</v>
      </c>
      <c r="AB36" s="57">
        <v>17</v>
      </c>
      <c r="AC36" s="59"/>
      <c r="AD36" s="59"/>
      <c r="AE36" s="59"/>
      <c r="AF36" s="59"/>
      <c r="AG36" s="59"/>
      <c r="AH36" s="60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</row>
    <row r="37" spans="1:152" s="36" customFormat="1" ht="15.45" x14ac:dyDescent="0.4">
      <c r="A37" s="56" t="s">
        <v>155</v>
      </c>
      <c r="B37" s="59"/>
      <c r="C37" s="59">
        <v>27.5</v>
      </c>
      <c r="D37" s="57">
        <v>27.5</v>
      </c>
      <c r="E37" s="57">
        <v>27.5</v>
      </c>
      <c r="F37" s="57">
        <v>41.25</v>
      </c>
      <c r="G37" s="57">
        <v>41.25</v>
      </c>
      <c r="H37" s="57">
        <v>54.95</v>
      </c>
      <c r="I37" s="57">
        <v>13.75</v>
      </c>
      <c r="J37" s="57">
        <v>13.75</v>
      </c>
      <c r="K37" s="57">
        <v>27.5</v>
      </c>
      <c r="L37" s="57">
        <v>13.75</v>
      </c>
      <c r="M37" s="57">
        <v>13.75</v>
      </c>
      <c r="N37" s="57">
        <v>27.5</v>
      </c>
      <c r="O37" s="57">
        <v>27.5</v>
      </c>
      <c r="P37" s="57">
        <v>27.5</v>
      </c>
      <c r="Q37" s="57">
        <v>41.25</v>
      </c>
      <c r="R37" s="57">
        <v>13.75</v>
      </c>
      <c r="S37" s="57">
        <v>27.5</v>
      </c>
      <c r="T37" s="57">
        <v>27.5</v>
      </c>
      <c r="U37" s="57"/>
      <c r="V37" s="57"/>
      <c r="W37" s="57">
        <v>41.25</v>
      </c>
      <c r="X37" s="57">
        <v>41.25</v>
      </c>
      <c r="Y37" s="57">
        <v>41.25</v>
      </c>
      <c r="Z37" s="57">
        <v>41.25</v>
      </c>
      <c r="AA37" s="57">
        <v>27.5</v>
      </c>
      <c r="AB37" s="57">
        <v>68.7</v>
      </c>
      <c r="AC37" s="59"/>
      <c r="AD37" s="59"/>
      <c r="AE37" s="59"/>
      <c r="AF37" s="59"/>
      <c r="AG37" s="59"/>
      <c r="AH37" s="6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</row>
    <row r="38" spans="1:152" s="36" customFormat="1" ht="15.45" x14ac:dyDescent="0.4">
      <c r="A38" s="56" t="s">
        <v>156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>
        <v>136.55000000000001</v>
      </c>
      <c r="M38" s="59">
        <v>328.40000000000003</v>
      </c>
      <c r="N38" s="59">
        <v>160.9</v>
      </c>
      <c r="O38" s="59">
        <v>114.45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0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</row>
    <row r="39" spans="1:152" s="36" customFormat="1" ht="15.45" x14ac:dyDescent="0.4">
      <c r="A39" s="56" t="s">
        <v>157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7">
        <v>3.35</v>
      </c>
      <c r="AD39" s="57">
        <v>3.35</v>
      </c>
      <c r="AE39" s="57">
        <v>3.35</v>
      </c>
      <c r="AF39" s="57">
        <v>3.35</v>
      </c>
      <c r="AG39" s="57">
        <v>3.35</v>
      </c>
      <c r="AH39" s="58">
        <v>3.35</v>
      </c>
      <c r="AI39" s="35">
        <v>3.75</v>
      </c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</row>
    <row r="40" spans="1:152" s="36" customFormat="1" ht="15.45" x14ac:dyDescent="0.4">
      <c r="A40" s="56" t="s">
        <v>158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</row>
    <row r="41" spans="1:152" s="36" customFormat="1" ht="15.45" x14ac:dyDescent="0.4">
      <c r="A41" s="56" t="s">
        <v>159</v>
      </c>
      <c r="B41" s="59"/>
      <c r="C41" s="59"/>
      <c r="D41" s="57">
        <v>15.9</v>
      </c>
      <c r="E41" s="57">
        <v>15.9</v>
      </c>
      <c r="F41" s="57">
        <v>10.75</v>
      </c>
      <c r="G41" s="57">
        <v>15.65</v>
      </c>
      <c r="H41" s="57">
        <v>11.850000000000001</v>
      </c>
      <c r="I41" s="57">
        <v>52.25</v>
      </c>
      <c r="J41" s="57">
        <v>52.25</v>
      </c>
      <c r="K41" s="57">
        <v>52.25</v>
      </c>
      <c r="L41" s="59"/>
      <c r="M41" s="59"/>
      <c r="N41" s="59"/>
      <c r="O41" s="59"/>
      <c r="P41" s="57">
        <v>6.15</v>
      </c>
      <c r="Q41" s="57">
        <v>13.15</v>
      </c>
      <c r="R41" s="57">
        <v>14.200000000000001</v>
      </c>
      <c r="S41" s="57">
        <v>14.200000000000001</v>
      </c>
      <c r="T41" s="57">
        <v>14.200000000000001</v>
      </c>
      <c r="U41" s="57"/>
      <c r="V41" s="57"/>
      <c r="W41" s="57">
        <v>25.3</v>
      </c>
      <c r="X41" s="57">
        <v>25.3</v>
      </c>
      <c r="Y41" s="57">
        <v>24.150000000000002</v>
      </c>
      <c r="Z41" s="57">
        <v>24.150000000000002</v>
      </c>
      <c r="AA41" s="57">
        <v>15.55</v>
      </c>
      <c r="AB41" s="57">
        <v>11.950000000000001</v>
      </c>
      <c r="AC41" s="57">
        <v>34.950000000000003</v>
      </c>
      <c r="AD41" s="57">
        <v>10.5</v>
      </c>
      <c r="AE41" s="57">
        <v>16</v>
      </c>
      <c r="AF41" s="57">
        <v>14.05</v>
      </c>
      <c r="AG41" s="57">
        <v>12.75</v>
      </c>
      <c r="AH41" s="58">
        <v>10.5</v>
      </c>
      <c r="AI41" s="35">
        <v>10.3</v>
      </c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</row>
    <row r="42" spans="1:152" s="36" customFormat="1" ht="15.45" x14ac:dyDescent="0.4">
      <c r="A42" s="56" t="s">
        <v>160</v>
      </c>
      <c r="B42" s="57">
        <v>84.800000000000011</v>
      </c>
      <c r="C42" s="57">
        <v>99.25</v>
      </c>
      <c r="D42" s="59"/>
      <c r="E42" s="59"/>
      <c r="F42" s="59"/>
      <c r="G42" s="59"/>
      <c r="H42" s="59"/>
      <c r="I42" s="57">
        <v>43.300000000000004</v>
      </c>
      <c r="J42" s="57">
        <v>43.300000000000004</v>
      </c>
      <c r="K42" s="57">
        <v>43.300000000000004</v>
      </c>
      <c r="L42" s="59">
        <v>324.75</v>
      </c>
      <c r="M42" s="59">
        <v>262.90000000000003</v>
      </c>
      <c r="N42" s="59">
        <v>78.600000000000009</v>
      </c>
      <c r="O42" s="59">
        <v>48.5</v>
      </c>
      <c r="P42" s="59"/>
      <c r="Q42" s="59"/>
      <c r="R42" s="57">
        <v>12.75</v>
      </c>
      <c r="S42" s="57">
        <v>12.75</v>
      </c>
      <c r="T42" s="57">
        <v>12.75</v>
      </c>
      <c r="U42" s="57">
        <v>102.30000000000001</v>
      </c>
      <c r="V42" s="57">
        <v>102.30000000000001</v>
      </c>
      <c r="W42" s="59"/>
      <c r="X42" s="59"/>
      <c r="Y42" s="59"/>
      <c r="Z42" s="59"/>
      <c r="AA42" s="59"/>
      <c r="AB42" s="59"/>
      <c r="AC42" s="57">
        <v>9</v>
      </c>
      <c r="AD42" s="57">
        <v>9</v>
      </c>
      <c r="AE42" s="59">
        <v>9</v>
      </c>
      <c r="AF42" s="59">
        <v>9</v>
      </c>
      <c r="AG42" s="59">
        <v>9</v>
      </c>
      <c r="AH42" s="60">
        <v>9</v>
      </c>
      <c r="AI42" s="35">
        <v>9</v>
      </c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</row>
    <row r="43" spans="1:152" s="36" customFormat="1" ht="15.45" x14ac:dyDescent="0.4">
      <c r="A43" s="56" t="s">
        <v>161</v>
      </c>
      <c r="B43" s="59"/>
      <c r="C43" s="59">
        <v>99.25</v>
      </c>
      <c r="D43" s="59"/>
      <c r="E43" s="59"/>
      <c r="F43" s="59"/>
      <c r="G43" s="59"/>
      <c r="H43" s="59"/>
      <c r="I43" s="57">
        <v>108.45</v>
      </c>
      <c r="J43" s="57">
        <v>108.45</v>
      </c>
      <c r="K43" s="57">
        <v>108.45</v>
      </c>
      <c r="L43" s="59"/>
      <c r="M43" s="59"/>
      <c r="N43" s="59"/>
      <c r="O43" s="59"/>
      <c r="P43" s="59"/>
      <c r="Q43" s="59"/>
      <c r="R43" s="57">
        <v>0</v>
      </c>
      <c r="S43" s="57">
        <v>0</v>
      </c>
      <c r="T43" s="57">
        <v>0</v>
      </c>
      <c r="U43" s="57"/>
      <c r="V43" s="57"/>
      <c r="W43" s="59"/>
      <c r="X43" s="59"/>
      <c r="Y43" s="59"/>
      <c r="Z43" s="59"/>
      <c r="AA43" s="59"/>
      <c r="AB43" s="59"/>
      <c r="AC43" s="57">
        <v>72.55</v>
      </c>
      <c r="AD43" s="57">
        <v>0</v>
      </c>
      <c r="AE43" s="59"/>
      <c r="AF43" s="59"/>
      <c r="AG43" s="59"/>
      <c r="AH43" s="60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</row>
    <row r="44" spans="1:152" s="36" customFormat="1" ht="15.45" x14ac:dyDescent="0.4">
      <c r="A44" s="56" t="s">
        <v>162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</row>
    <row r="45" spans="1:152" s="36" customFormat="1" ht="15.45" x14ac:dyDescent="0.4">
      <c r="A45" s="56" t="s">
        <v>163</v>
      </c>
      <c r="B45" s="57">
        <v>34.550000000000004</v>
      </c>
      <c r="C45" s="57">
        <v>44</v>
      </c>
      <c r="D45" s="57">
        <v>14.25</v>
      </c>
      <c r="E45" s="57">
        <v>14.25</v>
      </c>
      <c r="F45" s="57">
        <v>15.450000000000001</v>
      </c>
      <c r="G45" s="57">
        <v>12.55</v>
      </c>
      <c r="H45" s="57">
        <v>26.3</v>
      </c>
      <c r="I45" s="57">
        <v>17.75</v>
      </c>
      <c r="J45" s="57">
        <v>17.75</v>
      </c>
      <c r="K45" s="57">
        <v>9.4</v>
      </c>
      <c r="L45" s="57">
        <v>10.25</v>
      </c>
      <c r="M45" s="57">
        <v>4.1000000000000005</v>
      </c>
      <c r="N45" s="57">
        <v>4.1000000000000005</v>
      </c>
      <c r="O45" s="57">
        <v>4.1000000000000005</v>
      </c>
      <c r="P45" s="57">
        <v>14.25</v>
      </c>
      <c r="Q45" s="57">
        <v>14.25</v>
      </c>
      <c r="R45" s="57">
        <v>14.25</v>
      </c>
      <c r="S45" s="57">
        <v>10.700000000000001</v>
      </c>
      <c r="T45" s="57">
        <v>10.700000000000001</v>
      </c>
      <c r="U45" s="57">
        <v>15.55</v>
      </c>
      <c r="V45" s="57">
        <v>15.55</v>
      </c>
      <c r="W45" s="57">
        <v>14.25</v>
      </c>
      <c r="X45" s="57">
        <v>10.700000000000001</v>
      </c>
      <c r="Y45" s="57">
        <v>14.25</v>
      </c>
      <c r="Z45" s="57">
        <v>10.700000000000001</v>
      </c>
      <c r="AA45" s="57">
        <v>14.25</v>
      </c>
      <c r="AB45" s="57">
        <v>18.600000000000001</v>
      </c>
      <c r="AC45" s="57">
        <v>23.700000000000003</v>
      </c>
      <c r="AD45" s="57">
        <v>25.35</v>
      </c>
      <c r="AE45" s="57">
        <v>18.75</v>
      </c>
      <c r="AF45" s="57">
        <v>18.75</v>
      </c>
      <c r="AG45" s="57">
        <v>18.2</v>
      </c>
      <c r="AH45" s="58">
        <v>18.2</v>
      </c>
      <c r="AI45" s="35">
        <v>18.2</v>
      </c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</row>
    <row r="46" spans="1:152" s="36" customFormat="1" ht="15.45" x14ac:dyDescent="0.4">
      <c r="A46" s="56" t="s">
        <v>164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8">
        <v>0</v>
      </c>
      <c r="AI46" s="35">
        <v>0</v>
      </c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</row>
    <row r="47" spans="1:152" s="36" customFormat="1" ht="15.45" x14ac:dyDescent="0.4">
      <c r="A47" s="56" t="s">
        <v>165</v>
      </c>
      <c r="B47" s="57">
        <v>19.350000000000001</v>
      </c>
      <c r="C47" s="57">
        <v>34.950000000000003</v>
      </c>
      <c r="D47" s="57">
        <v>22.05</v>
      </c>
      <c r="E47" s="57">
        <v>20.950000000000003</v>
      </c>
      <c r="F47" s="57">
        <v>21.700000000000003</v>
      </c>
      <c r="G47" s="57">
        <v>26.950000000000003</v>
      </c>
      <c r="H47" s="57">
        <v>25.8</v>
      </c>
      <c r="I47" s="57">
        <v>31.5</v>
      </c>
      <c r="J47" s="57">
        <v>30.8</v>
      </c>
      <c r="K47" s="57">
        <v>30.6</v>
      </c>
      <c r="L47" s="57">
        <v>46.35</v>
      </c>
      <c r="M47" s="57">
        <v>44</v>
      </c>
      <c r="N47" s="57">
        <v>25.8</v>
      </c>
      <c r="O47" s="57">
        <v>18.650000000000002</v>
      </c>
      <c r="P47" s="57">
        <v>13.15</v>
      </c>
      <c r="Q47" s="57">
        <v>10.9</v>
      </c>
      <c r="R47" s="57">
        <v>15.9</v>
      </c>
      <c r="S47" s="57">
        <v>15.8</v>
      </c>
      <c r="T47" s="57">
        <v>14.8</v>
      </c>
      <c r="U47" s="57">
        <v>13.700000000000001</v>
      </c>
      <c r="V47" s="57">
        <v>13.4</v>
      </c>
      <c r="W47" s="57">
        <v>34.4</v>
      </c>
      <c r="X47" s="57">
        <v>32.450000000000003</v>
      </c>
      <c r="Y47" s="57">
        <v>38.5</v>
      </c>
      <c r="Z47" s="57">
        <v>36.550000000000004</v>
      </c>
      <c r="AA47" s="57">
        <v>17.400000000000002</v>
      </c>
      <c r="AB47" s="57">
        <v>23.950000000000003</v>
      </c>
      <c r="AC47" s="57">
        <v>24.55</v>
      </c>
      <c r="AD47" s="57">
        <v>16.55</v>
      </c>
      <c r="AE47" s="57">
        <v>32.300000000000004</v>
      </c>
      <c r="AF47" s="57">
        <v>32.35</v>
      </c>
      <c r="AG47" s="57">
        <v>24</v>
      </c>
      <c r="AH47" s="58">
        <v>23.3</v>
      </c>
      <c r="AI47" s="35">
        <v>24.200000000000003</v>
      </c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</row>
    <row r="48" spans="1:152" s="36" customFormat="1" ht="15.45" x14ac:dyDescent="0.4">
      <c r="A48" s="56" t="s">
        <v>166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</row>
    <row r="49" spans="1:152" s="36" customFormat="1" ht="15.45" x14ac:dyDescent="0.4">
      <c r="A49" s="63" t="s">
        <v>167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</row>
    <row r="50" spans="1:152" s="36" customFormat="1" ht="17.600000000000001" x14ac:dyDescent="0.5">
      <c r="A50" s="56" t="s">
        <v>168</v>
      </c>
      <c r="B50" s="59"/>
      <c r="C50" s="59"/>
      <c r="D50" s="57">
        <v>8.5</v>
      </c>
      <c r="E50" s="59">
        <v>8.5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>
        <v>12.25</v>
      </c>
      <c r="Q50" s="59">
        <v>12.25</v>
      </c>
      <c r="R50" s="59"/>
      <c r="S50" s="59"/>
      <c r="T50" s="59"/>
      <c r="U50" s="59"/>
      <c r="V50" s="59"/>
      <c r="W50" s="57">
        <v>7.1000000000000005</v>
      </c>
      <c r="X50" s="57">
        <v>7.1000000000000005</v>
      </c>
      <c r="Y50" s="59">
        <v>7.1000000000000005</v>
      </c>
      <c r="Z50" s="59">
        <v>7.1000000000000005</v>
      </c>
      <c r="AA50" s="59">
        <v>6.3000000000000007</v>
      </c>
      <c r="AB50" s="59"/>
      <c r="AC50" s="59"/>
      <c r="AD50" s="59"/>
      <c r="AE50" s="59"/>
      <c r="AF50" s="59"/>
      <c r="AG50" s="59"/>
      <c r="AH50" s="60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</row>
    <row r="51" spans="1:152" s="36" customFormat="1" ht="17.600000000000001" x14ac:dyDescent="0.5">
      <c r="A51" s="56" t="s">
        <v>48</v>
      </c>
      <c r="B51" s="59"/>
      <c r="C51" s="59"/>
      <c r="D51" s="57">
        <v>54.25</v>
      </c>
      <c r="E51" s="59">
        <v>54.25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>
        <v>60.25</v>
      </c>
      <c r="Q51" s="59">
        <v>60.25</v>
      </c>
      <c r="R51" s="59"/>
      <c r="S51" s="59"/>
      <c r="T51" s="59"/>
      <c r="U51" s="59"/>
      <c r="V51" s="59"/>
      <c r="W51" s="57">
        <v>41.5</v>
      </c>
      <c r="X51" s="57">
        <v>41.5</v>
      </c>
      <c r="Y51" s="59">
        <v>41.5</v>
      </c>
      <c r="Z51" s="59">
        <v>41.5</v>
      </c>
      <c r="AA51" s="59">
        <v>36.800000000000004</v>
      </c>
      <c r="AB51" s="59"/>
      <c r="AC51" s="59"/>
      <c r="AD51" s="59"/>
      <c r="AE51" s="59"/>
      <c r="AF51" s="59"/>
      <c r="AG51" s="59"/>
      <c r="AH51" s="60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</row>
    <row r="52" spans="1:152" s="36" customFormat="1" ht="15.45" x14ac:dyDescent="0.4">
      <c r="A52" s="64" t="s">
        <v>169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0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</row>
    <row r="53" spans="1:152" s="36" customFormat="1" ht="15.45" x14ac:dyDescent="0.4">
      <c r="A53" s="65" t="s">
        <v>149</v>
      </c>
      <c r="B53" s="59"/>
      <c r="C53" s="59"/>
      <c r="D53" s="57">
        <v>10.25</v>
      </c>
      <c r="E53" s="57">
        <v>10.25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7">
        <v>10.25</v>
      </c>
      <c r="Q53" s="57">
        <v>10.25</v>
      </c>
      <c r="R53" s="59"/>
      <c r="S53" s="59"/>
      <c r="T53" s="59"/>
      <c r="U53" s="59"/>
      <c r="V53" s="59"/>
      <c r="W53" s="57">
        <v>10.25</v>
      </c>
      <c r="X53" s="57">
        <v>10.25</v>
      </c>
      <c r="Y53" s="57">
        <v>10.25</v>
      </c>
      <c r="Z53" s="57">
        <v>10.25</v>
      </c>
      <c r="AA53" s="57">
        <v>10.25</v>
      </c>
      <c r="AB53" s="59"/>
      <c r="AC53" s="59"/>
      <c r="AD53" s="59"/>
      <c r="AE53" s="57"/>
      <c r="AF53" s="57"/>
      <c r="AG53" s="57"/>
      <c r="AH53" s="58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</row>
    <row r="54" spans="1:152" s="36" customFormat="1" ht="15.45" x14ac:dyDescent="0.4">
      <c r="A54" s="65" t="s">
        <v>170</v>
      </c>
      <c r="B54" s="59"/>
      <c r="C54" s="59"/>
      <c r="D54" s="57">
        <v>5.6000000000000005</v>
      </c>
      <c r="E54" s="57">
        <v>5.6000000000000005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7">
        <v>5.6000000000000005</v>
      </c>
      <c r="Q54" s="57">
        <v>5.6000000000000005</v>
      </c>
      <c r="R54" s="59"/>
      <c r="S54" s="59"/>
      <c r="T54" s="59"/>
      <c r="U54" s="59"/>
      <c r="V54" s="59"/>
      <c r="W54" s="57">
        <v>5.6000000000000005</v>
      </c>
      <c r="X54" s="57">
        <v>5.6000000000000005</v>
      </c>
      <c r="Y54" s="57">
        <v>5.6000000000000005</v>
      </c>
      <c r="Z54" s="57">
        <v>5.6000000000000005</v>
      </c>
      <c r="AA54" s="57">
        <v>5.6000000000000005</v>
      </c>
      <c r="AB54" s="59"/>
      <c r="AC54" s="59"/>
      <c r="AD54" s="59"/>
      <c r="AE54" s="57"/>
      <c r="AF54" s="57"/>
      <c r="AG54" s="57"/>
      <c r="AH54" s="58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</row>
    <row r="55" spans="1:152" s="36" customFormat="1" ht="15.45" x14ac:dyDescent="0.4">
      <c r="A55" s="64" t="s">
        <v>171</v>
      </c>
      <c r="B55" s="59">
        <v>5.7</v>
      </c>
      <c r="C55" s="59">
        <v>22.1</v>
      </c>
      <c r="D55" s="57">
        <v>11.55</v>
      </c>
      <c r="E55" s="57">
        <v>11.55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7">
        <v>13.5</v>
      </c>
      <c r="Q55" s="57">
        <v>13.5</v>
      </c>
      <c r="R55" s="59"/>
      <c r="S55" s="59"/>
      <c r="T55" s="59"/>
      <c r="U55" s="59"/>
      <c r="V55" s="59"/>
      <c r="W55" s="57">
        <v>14.700000000000001</v>
      </c>
      <c r="X55" s="57">
        <v>14.700000000000001</v>
      </c>
      <c r="Y55" s="57">
        <v>14.700000000000001</v>
      </c>
      <c r="Z55" s="57">
        <v>14.700000000000001</v>
      </c>
      <c r="AA55" s="57">
        <v>13.05</v>
      </c>
      <c r="AB55" s="59"/>
      <c r="AC55" s="59"/>
      <c r="AD55" s="59"/>
      <c r="AE55" s="57"/>
      <c r="AF55" s="57"/>
      <c r="AG55" s="57"/>
      <c r="AH55" s="58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</row>
    <row r="56" spans="1:152" s="36" customFormat="1" ht="15.45" x14ac:dyDescent="0.4">
      <c r="A56" s="64" t="s">
        <v>172</v>
      </c>
      <c r="B56" s="59"/>
      <c r="C56" s="59"/>
      <c r="D56" s="57">
        <v>16.400000000000002</v>
      </c>
      <c r="E56" s="57">
        <v>16.400000000000002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7">
        <v>16.400000000000002</v>
      </c>
      <c r="Q56" s="57">
        <v>16.400000000000002</v>
      </c>
      <c r="R56" s="59"/>
      <c r="S56" s="59"/>
      <c r="T56" s="59"/>
      <c r="U56" s="59"/>
      <c r="V56" s="59"/>
      <c r="W56" s="57">
        <v>16.400000000000002</v>
      </c>
      <c r="X56" s="57">
        <v>16.400000000000002</v>
      </c>
      <c r="Y56" s="57">
        <v>16.400000000000002</v>
      </c>
      <c r="Z56" s="57">
        <v>16.400000000000002</v>
      </c>
      <c r="AA56" s="57">
        <v>16.400000000000002</v>
      </c>
      <c r="AB56" s="59"/>
      <c r="AC56" s="59"/>
      <c r="AD56" s="59"/>
      <c r="AE56" s="57"/>
      <c r="AF56" s="57"/>
      <c r="AG56" s="57"/>
      <c r="AH56" s="58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</row>
    <row r="57" spans="1:152" ht="15.45" x14ac:dyDescent="0.4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8"/>
    </row>
    <row r="58" spans="1:152" s="46" customFormat="1" ht="15.45" x14ac:dyDescent="0.4">
      <c r="A58" s="69" t="s">
        <v>173</v>
      </c>
      <c r="B58" s="70">
        <f t="shared" ref="B58:AH58" si="2">SUM(B28:B56)</f>
        <v>433.60000000000008</v>
      </c>
      <c r="C58" s="70">
        <f t="shared" si="2"/>
        <v>827.30000000000007</v>
      </c>
      <c r="D58" s="70">
        <f t="shared" si="2"/>
        <v>525.83333333333337</v>
      </c>
      <c r="E58" s="70">
        <f t="shared" si="2"/>
        <v>497.7</v>
      </c>
      <c r="F58" s="70">
        <f t="shared" si="2"/>
        <v>550.75000000000011</v>
      </c>
      <c r="G58" s="70">
        <f t="shared" si="2"/>
        <v>670.60000000000014</v>
      </c>
      <c r="H58" s="70">
        <f t="shared" si="2"/>
        <v>681.65</v>
      </c>
      <c r="I58" s="70">
        <f t="shared" si="2"/>
        <v>800.35</v>
      </c>
      <c r="J58" s="70">
        <f t="shared" si="2"/>
        <v>781.7</v>
      </c>
      <c r="K58" s="70">
        <f t="shared" si="2"/>
        <v>776.55</v>
      </c>
      <c r="L58" s="70">
        <f t="shared" si="2"/>
        <v>1177.1499999999999</v>
      </c>
      <c r="M58" s="70">
        <f t="shared" si="2"/>
        <v>1116.8499999999999</v>
      </c>
      <c r="N58" s="70">
        <f t="shared" si="2"/>
        <v>654.65</v>
      </c>
      <c r="O58" s="70">
        <f t="shared" si="2"/>
        <v>473.3</v>
      </c>
      <c r="P58" s="70">
        <f t="shared" si="2"/>
        <v>451.75</v>
      </c>
      <c r="Q58" s="70">
        <f t="shared" si="2"/>
        <v>516.45000000000005</v>
      </c>
      <c r="R58" s="70">
        <f t="shared" si="2"/>
        <v>404.2</v>
      </c>
      <c r="S58" s="70">
        <f t="shared" si="2"/>
        <v>401.4</v>
      </c>
      <c r="T58" s="70">
        <f t="shared" si="2"/>
        <v>375.7</v>
      </c>
      <c r="U58" s="70">
        <f t="shared" si="2"/>
        <v>295.20000000000005</v>
      </c>
      <c r="V58" s="70">
        <f t="shared" si="2"/>
        <v>294.90000000000003</v>
      </c>
      <c r="W58" s="70">
        <f t="shared" si="2"/>
        <v>635.45000000000005</v>
      </c>
      <c r="X58" s="70">
        <f t="shared" si="2"/>
        <v>604.5</v>
      </c>
      <c r="Y58" s="70">
        <f t="shared" si="2"/>
        <v>699.8</v>
      </c>
      <c r="Z58" s="70">
        <f t="shared" si="2"/>
        <v>668.85</v>
      </c>
      <c r="AA58" s="70">
        <f t="shared" si="2"/>
        <v>530.70000000000005</v>
      </c>
      <c r="AB58" s="70">
        <f t="shared" si="2"/>
        <v>608.45000000000005</v>
      </c>
      <c r="AC58" s="70">
        <f t="shared" si="2"/>
        <v>623.25</v>
      </c>
      <c r="AD58" s="70">
        <f t="shared" si="2"/>
        <v>420.05000000000013</v>
      </c>
      <c r="AE58" s="70">
        <f t="shared" si="2"/>
        <v>507.15000000000009</v>
      </c>
      <c r="AF58" s="70">
        <f t="shared" si="2"/>
        <v>507.55000000000007</v>
      </c>
      <c r="AG58" s="70">
        <f t="shared" si="2"/>
        <v>376.95000000000005</v>
      </c>
      <c r="AH58" s="71">
        <f t="shared" si="2"/>
        <v>365.90000000000003</v>
      </c>
    </row>
    <row r="59" spans="1:152" s="46" customFormat="1" ht="31.5" customHeight="1" x14ac:dyDescent="0.4">
      <c r="A59" s="72" t="s">
        <v>174</v>
      </c>
      <c r="B59" s="73">
        <f t="shared" ref="B59:AH59" si="3">B12-B58</f>
        <v>283.89999999999992</v>
      </c>
      <c r="C59" s="73">
        <f t="shared" si="3"/>
        <v>413.01249999999993</v>
      </c>
      <c r="D59" s="73">
        <f t="shared" si="3"/>
        <v>333.80455040278673</v>
      </c>
      <c r="E59" s="73">
        <f t="shared" si="3"/>
        <v>423.43788373612011</v>
      </c>
      <c r="F59" s="73">
        <f t="shared" si="3"/>
        <v>159.07068027210869</v>
      </c>
      <c r="G59" s="73">
        <f t="shared" si="3"/>
        <v>226.39999999999986</v>
      </c>
      <c r="H59" s="73">
        <f t="shared" si="3"/>
        <v>641.69640000000038</v>
      </c>
      <c r="I59" s="73">
        <f t="shared" si="3"/>
        <v>305.76300000000003</v>
      </c>
      <c r="J59" s="73">
        <f t="shared" si="3"/>
        <v>324.41300000000001</v>
      </c>
      <c r="K59" s="73">
        <f t="shared" si="3"/>
        <v>329.5630000000001</v>
      </c>
      <c r="L59" s="73">
        <f t="shared" si="3"/>
        <v>67.005902400000423</v>
      </c>
      <c r="M59" s="73">
        <f t="shared" si="3"/>
        <v>-1116.8499999999999</v>
      </c>
      <c r="N59" s="73">
        <f t="shared" si="3"/>
        <v>-654.65</v>
      </c>
      <c r="O59" s="73">
        <f t="shared" si="3"/>
        <v>-473.3</v>
      </c>
      <c r="P59" s="73">
        <f t="shared" si="3"/>
        <v>394.40619111111107</v>
      </c>
      <c r="Q59" s="73">
        <f t="shared" si="3"/>
        <v>331.38659999999993</v>
      </c>
      <c r="R59" s="73">
        <f t="shared" si="3"/>
        <v>406.02500000000003</v>
      </c>
      <c r="S59" s="73">
        <f t="shared" si="3"/>
        <v>408.82500000000005</v>
      </c>
      <c r="T59" s="73">
        <f t="shared" si="3"/>
        <v>434.52500000000003</v>
      </c>
      <c r="U59" s="73">
        <f t="shared" si="3"/>
        <v>424.79999999999995</v>
      </c>
      <c r="V59" s="73">
        <f t="shared" si="3"/>
        <v>425.09999999999997</v>
      </c>
      <c r="W59" s="73">
        <f t="shared" si="3"/>
        <v>495.77699999999982</v>
      </c>
      <c r="X59" s="73">
        <f t="shared" si="3"/>
        <v>526.72699999999986</v>
      </c>
      <c r="Y59" s="73">
        <f t="shared" si="3"/>
        <v>461.16000000000008</v>
      </c>
      <c r="Z59" s="73">
        <f t="shared" si="3"/>
        <v>492.11</v>
      </c>
      <c r="AA59" s="73">
        <f t="shared" si="3"/>
        <v>389.52</v>
      </c>
      <c r="AB59" s="73">
        <f t="shared" si="3"/>
        <v>724.12104999999997</v>
      </c>
      <c r="AC59" s="73">
        <f t="shared" si="3"/>
        <v>941.90699999999993</v>
      </c>
      <c r="AD59" s="73">
        <f t="shared" si="3"/>
        <v>701.94999999999982</v>
      </c>
      <c r="AE59" s="73">
        <f t="shared" si="3"/>
        <v>407.23749999999995</v>
      </c>
      <c r="AF59" s="73">
        <f t="shared" si="3"/>
        <v>287.48680000000002</v>
      </c>
      <c r="AG59" s="73">
        <f t="shared" si="3"/>
        <v>158.64764859568913</v>
      </c>
      <c r="AH59" s="74">
        <f t="shared" si="3"/>
        <v>208.72755621356515</v>
      </c>
    </row>
    <row r="60" spans="1:152" s="4" customFormat="1" ht="15.45" x14ac:dyDescent="0.4">
      <c r="A60" s="1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1"/>
    </row>
    <row r="61" spans="1:152" x14ac:dyDescent="0.35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7"/>
    </row>
    <row r="62" spans="1:152" ht="15.45" x14ac:dyDescent="0.4">
      <c r="A62" s="19" t="s">
        <v>175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7"/>
    </row>
    <row r="63" spans="1:152" s="55" customFormat="1" ht="15.45" x14ac:dyDescent="0.4">
      <c r="A63" s="52" t="s">
        <v>176</v>
      </c>
      <c r="B63" s="53">
        <v>50.050000000000004</v>
      </c>
      <c r="C63" s="53">
        <v>97.7</v>
      </c>
      <c r="D63" s="53">
        <v>49</v>
      </c>
      <c r="E63" s="53">
        <v>49</v>
      </c>
      <c r="F63" s="53">
        <v>36.9</v>
      </c>
      <c r="G63" s="53">
        <v>24.200000000000003</v>
      </c>
      <c r="H63" s="53">
        <v>77.800000000000011</v>
      </c>
      <c r="I63" s="53">
        <v>40</v>
      </c>
      <c r="J63" s="53">
        <v>40</v>
      </c>
      <c r="K63" s="53">
        <v>20.55</v>
      </c>
      <c r="L63" s="53">
        <v>28.75</v>
      </c>
      <c r="M63" s="53">
        <v>7.3000000000000007</v>
      </c>
      <c r="N63" s="53">
        <v>7.3000000000000007</v>
      </c>
      <c r="O63" s="53">
        <v>7.3000000000000007</v>
      </c>
      <c r="P63" s="53">
        <v>49</v>
      </c>
      <c r="Q63" s="53">
        <v>49</v>
      </c>
      <c r="R63" s="53">
        <v>42.900000000000006</v>
      </c>
      <c r="S63" s="53">
        <v>19.3</v>
      </c>
      <c r="T63" s="53">
        <v>19.3</v>
      </c>
      <c r="U63" s="53">
        <v>42.75</v>
      </c>
      <c r="V63" s="53">
        <v>42.75</v>
      </c>
      <c r="W63" s="53">
        <v>49</v>
      </c>
      <c r="X63" s="53">
        <v>26.400000000000002</v>
      </c>
      <c r="Y63" s="53">
        <v>49</v>
      </c>
      <c r="Z63" s="53">
        <v>26.400000000000002</v>
      </c>
      <c r="AA63" s="53">
        <v>49</v>
      </c>
      <c r="AB63" s="53">
        <v>44.150000000000006</v>
      </c>
      <c r="AC63" s="53">
        <v>52.900000000000006</v>
      </c>
      <c r="AD63" s="53">
        <v>71.400000000000006</v>
      </c>
      <c r="AE63" s="53">
        <v>43.35</v>
      </c>
      <c r="AF63" s="53">
        <v>43.35</v>
      </c>
      <c r="AG63" s="53">
        <v>42.6</v>
      </c>
      <c r="AH63" s="54">
        <v>42.6</v>
      </c>
      <c r="AI63" s="35">
        <v>42.6</v>
      </c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</row>
    <row r="64" spans="1:152" s="36" customFormat="1" ht="15.45" x14ac:dyDescent="0.4">
      <c r="A64" s="64" t="s">
        <v>177</v>
      </c>
      <c r="B64" s="57">
        <v>22.700000000000003</v>
      </c>
      <c r="C64" s="57">
        <v>33.800000000000004</v>
      </c>
      <c r="D64" s="57">
        <v>14.450000000000001</v>
      </c>
      <c r="E64" s="57">
        <v>14.450000000000001</v>
      </c>
      <c r="F64" s="57">
        <v>12.4</v>
      </c>
      <c r="G64" s="57">
        <v>7.75</v>
      </c>
      <c r="H64" s="57">
        <v>28.150000000000002</v>
      </c>
      <c r="I64" s="57">
        <v>13.5</v>
      </c>
      <c r="J64" s="57">
        <v>13.5</v>
      </c>
      <c r="K64" s="57">
        <v>7.1000000000000005</v>
      </c>
      <c r="L64" s="57">
        <v>10.9</v>
      </c>
      <c r="M64" s="57">
        <v>2.4500000000000002</v>
      </c>
      <c r="N64" s="57">
        <v>2.4500000000000002</v>
      </c>
      <c r="O64" s="57">
        <v>2.4500000000000002</v>
      </c>
      <c r="P64" s="57">
        <v>14.450000000000001</v>
      </c>
      <c r="Q64" s="57">
        <v>14.450000000000001</v>
      </c>
      <c r="R64" s="57">
        <v>14.8</v>
      </c>
      <c r="S64" s="57">
        <v>6</v>
      </c>
      <c r="T64" s="57">
        <v>6</v>
      </c>
      <c r="U64" s="57">
        <v>16.400000000000002</v>
      </c>
      <c r="V64" s="57">
        <v>16.400000000000002</v>
      </c>
      <c r="W64" s="57">
        <v>14.450000000000001</v>
      </c>
      <c r="X64" s="57">
        <v>7.0500000000000007</v>
      </c>
      <c r="Y64" s="57">
        <v>14.450000000000001</v>
      </c>
      <c r="Z64" s="57">
        <v>7.0500000000000007</v>
      </c>
      <c r="AA64" s="57">
        <v>14.450000000000001</v>
      </c>
      <c r="AB64" s="57">
        <v>17</v>
      </c>
      <c r="AC64" s="57">
        <v>17.100000000000001</v>
      </c>
      <c r="AD64" s="57">
        <v>26.1</v>
      </c>
      <c r="AE64" s="57">
        <v>17.45</v>
      </c>
      <c r="AF64" s="57">
        <v>17.45</v>
      </c>
      <c r="AG64" s="57">
        <v>17.150000000000002</v>
      </c>
      <c r="AH64" s="58">
        <v>17.150000000000002</v>
      </c>
      <c r="AI64" s="35">
        <v>17</v>
      </c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</row>
    <row r="65" spans="1:152" s="36" customFormat="1" ht="15.45" x14ac:dyDescent="0.4">
      <c r="A65" s="64" t="s">
        <v>86</v>
      </c>
      <c r="B65" s="57">
        <v>10.5</v>
      </c>
      <c r="C65" s="57">
        <v>18.75</v>
      </c>
      <c r="D65" s="57">
        <v>8.85</v>
      </c>
      <c r="E65" s="57">
        <v>8.85</v>
      </c>
      <c r="F65" s="57">
        <v>6.9</v>
      </c>
      <c r="G65" s="57">
        <v>3.85</v>
      </c>
      <c r="H65" s="57">
        <v>15.05</v>
      </c>
      <c r="I65" s="57">
        <v>6.5</v>
      </c>
      <c r="J65" s="57">
        <v>6.5</v>
      </c>
      <c r="K65" s="57">
        <v>2.95</v>
      </c>
      <c r="L65" s="57">
        <v>6.0500000000000007</v>
      </c>
      <c r="M65" s="57">
        <v>1.35</v>
      </c>
      <c r="N65" s="57">
        <v>1.35</v>
      </c>
      <c r="O65" s="57">
        <v>1.35</v>
      </c>
      <c r="P65" s="57">
        <v>8.85</v>
      </c>
      <c r="Q65" s="57">
        <v>8.85</v>
      </c>
      <c r="R65" s="57">
        <v>7.1000000000000005</v>
      </c>
      <c r="S65" s="57">
        <v>2.9000000000000004</v>
      </c>
      <c r="T65" s="57">
        <v>2.9000000000000004</v>
      </c>
      <c r="U65" s="57">
        <v>9.4500000000000011</v>
      </c>
      <c r="V65" s="57">
        <v>9.4500000000000011</v>
      </c>
      <c r="W65" s="57">
        <v>8.85</v>
      </c>
      <c r="X65" s="57">
        <v>4.8500000000000005</v>
      </c>
      <c r="Y65" s="57">
        <v>8.85</v>
      </c>
      <c r="Z65" s="57">
        <v>4.8500000000000005</v>
      </c>
      <c r="AA65" s="57">
        <v>8.85</v>
      </c>
      <c r="AB65" s="57">
        <v>9.2000000000000011</v>
      </c>
      <c r="AC65" s="57">
        <v>9.5</v>
      </c>
      <c r="AD65" s="57">
        <v>15</v>
      </c>
      <c r="AE65" s="57">
        <v>8.1</v>
      </c>
      <c r="AF65" s="57">
        <v>8.1</v>
      </c>
      <c r="AG65" s="57">
        <v>8.3000000000000007</v>
      </c>
      <c r="AH65" s="58">
        <v>8.3000000000000007</v>
      </c>
      <c r="AI65" s="35">
        <v>8.3000000000000007</v>
      </c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</row>
    <row r="66" spans="1:152" s="36" customFormat="1" ht="15.45" x14ac:dyDescent="0.4">
      <c r="A66" s="56" t="s">
        <v>178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60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</row>
    <row r="67" spans="1:152" s="36" customFormat="1" ht="15.45" x14ac:dyDescent="0.4">
      <c r="A67" s="56" t="s">
        <v>179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60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</row>
    <row r="68" spans="1:152" s="36" customFormat="1" ht="15.45" x14ac:dyDescent="0.4">
      <c r="A68" s="56" t="s">
        <v>180</v>
      </c>
      <c r="B68" s="57">
        <v>34.550000000000004</v>
      </c>
      <c r="C68" s="57">
        <v>7.9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>
        <v>52.5</v>
      </c>
      <c r="V68" s="59">
        <v>44.85</v>
      </c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0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</row>
    <row r="69" spans="1:152" s="46" customFormat="1" ht="15.45" x14ac:dyDescent="0.4">
      <c r="A69" s="69" t="s">
        <v>181</v>
      </c>
      <c r="B69" s="70">
        <f>SUM(B63:B68)</f>
        <v>117.80000000000001</v>
      </c>
      <c r="C69" s="70">
        <f>SUM(C63:C68)</f>
        <v>158.15</v>
      </c>
      <c r="D69" s="70">
        <f t="shared" ref="D69:AH69" si="4">SUM(D63:D68)</f>
        <v>72.3</v>
      </c>
      <c r="E69" s="70">
        <f t="shared" si="4"/>
        <v>72.3</v>
      </c>
      <c r="F69" s="70">
        <f t="shared" si="4"/>
        <v>56.199999999999996</v>
      </c>
      <c r="G69" s="70">
        <f t="shared" si="4"/>
        <v>35.800000000000004</v>
      </c>
      <c r="H69" s="70">
        <f t="shared" si="4"/>
        <v>121.00000000000001</v>
      </c>
      <c r="I69" s="70">
        <f t="shared" si="4"/>
        <v>60</v>
      </c>
      <c r="J69" s="70">
        <f t="shared" si="4"/>
        <v>60</v>
      </c>
      <c r="K69" s="70">
        <f t="shared" si="4"/>
        <v>30.6</v>
      </c>
      <c r="L69" s="70">
        <f t="shared" si="4"/>
        <v>45.7</v>
      </c>
      <c r="M69" s="70">
        <f t="shared" si="4"/>
        <v>11.1</v>
      </c>
      <c r="N69" s="70">
        <f t="shared" si="4"/>
        <v>11.1</v>
      </c>
      <c r="O69" s="70">
        <f t="shared" si="4"/>
        <v>11.1</v>
      </c>
      <c r="P69" s="70">
        <f t="shared" si="4"/>
        <v>72.3</v>
      </c>
      <c r="Q69" s="70">
        <f t="shared" si="4"/>
        <v>72.3</v>
      </c>
      <c r="R69" s="70">
        <f t="shared" si="4"/>
        <v>64.8</v>
      </c>
      <c r="S69" s="70">
        <f t="shared" si="4"/>
        <v>28.200000000000003</v>
      </c>
      <c r="T69" s="70">
        <f t="shared" si="4"/>
        <v>28.200000000000003</v>
      </c>
      <c r="U69" s="70">
        <f t="shared" si="4"/>
        <v>121.10000000000001</v>
      </c>
      <c r="V69" s="70">
        <f t="shared" si="4"/>
        <v>113.45000000000002</v>
      </c>
      <c r="W69" s="70">
        <f t="shared" si="4"/>
        <v>72.3</v>
      </c>
      <c r="X69" s="70">
        <f t="shared" si="4"/>
        <v>38.300000000000004</v>
      </c>
      <c r="Y69" s="70">
        <f t="shared" si="4"/>
        <v>72.3</v>
      </c>
      <c r="Z69" s="70">
        <f t="shared" si="4"/>
        <v>38.300000000000004</v>
      </c>
      <c r="AA69" s="70">
        <f t="shared" si="4"/>
        <v>72.3</v>
      </c>
      <c r="AB69" s="70">
        <f t="shared" si="4"/>
        <v>70.350000000000009</v>
      </c>
      <c r="AC69" s="70">
        <f t="shared" si="4"/>
        <v>79.5</v>
      </c>
      <c r="AD69" s="70">
        <f t="shared" si="4"/>
        <v>112.5</v>
      </c>
      <c r="AE69" s="70">
        <f t="shared" si="4"/>
        <v>68.899999999999991</v>
      </c>
      <c r="AF69" s="70">
        <f t="shared" si="4"/>
        <v>68.899999999999991</v>
      </c>
      <c r="AG69" s="70">
        <f t="shared" si="4"/>
        <v>68.05</v>
      </c>
      <c r="AH69" s="71">
        <f t="shared" si="4"/>
        <v>68.05</v>
      </c>
    </row>
    <row r="70" spans="1:152" s="26" customFormat="1" x14ac:dyDescent="0.35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80"/>
    </row>
    <row r="71" spans="1:152" s="46" customFormat="1" ht="15.45" x14ac:dyDescent="0.4">
      <c r="A71" s="69" t="s">
        <v>182</v>
      </c>
      <c r="B71" s="70">
        <f>SUM(B69,B58)</f>
        <v>551.40000000000009</v>
      </c>
      <c r="C71" s="70">
        <f>SUM(C69,C58)</f>
        <v>985.45</v>
      </c>
      <c r="D71" s="70">
        <f t="shared" ref="D71:AH71" si="5">SUM(D69,D58)</f>
        <v>598.13333333333333</v>
      </c>
      <c r="E71" s="70">
        <f t="shared" si="5"/>
        <v>570</v>
      </c>
      <c r="F71" s="70">
        <f t="shared" si="5"/>
        <v>606.95000000000016</v>
      </c>
      <c r="G71" s="70">
        <f t="shared" si="5"/>
        <v>706.40000000000009</v>
      </c>
      <c r="H71" s="70">
        <f t="shared" si="5"/>
        <v>802.65</v>
      </c>
      <c r="I71" s="70">
        <f t="shared" si="5"/>
        <v>860.35</v>
      </c>
      <c r="J71" s="70">
        <f t="shared" si="5"/>
        <v>841.7</v>
      </c>
      <c r="K71" s="70">
        <f t="shared" si="5"/>
        <v>807.15</v>
      </c>
      <c r="L71" s="70">
        <f t="shared" si="5"/>
        <v>1222.8499999999999</v>
      </c>
      <c r="M71" s="70">
        <f t="shared" si="5"/>
        <v>1127.9499999999998</v>
      </c>
      <c r="N71" s="70">
        <f t="shared" si="5"/>
        <v>665.75</v>
      </c>
      <c r="O71" s="70">
        <f t="shared" si="5"/>
        <v>484.40000000000003</v>
      </c>
      <c r="P71" s="70">
        <f t="shared" si="5"/>
        <v>524.04999999999995</v>
      </c>
      <c r="Q71" s="70">
        <f t="shared" si="5"/>
        <v>588.75</v>
      </c>
      <c r="R71" s="70">
        <f t="shared" si="5"/>
        <v>469</v>
      </c>
      <c r="S71" s="70">
        <f t="shared" si="5"/>
        <v>429.59999999999997</v>
      </c>
      <c r="T71" s="70">
        <f t="shared" si="5"/>
        <v>403.9</v>
      </c>
      <c r="U71" s="70">
        <f t="shared" si="5"/>
        <v>416.30000000000007</v>
      </c>
      <c r="V71" s="70">
        <f t="shared" si="5"/>
        <v>408.35</v>
      </c>
      <c r="W71" s="70">
        <f t="shared" si="5"/>
        <v>707.75</v>
      </c>
      <c r="X71" s="70">
        <f t="shared" si="5"/>
        <v>642.79999999999995</v>
      </c>
      <c r="Y71" s="70">
        <f t="shared" si="5"/>
        <v>772.09999999999991</v>
      </c>
      <c r="Z71" s="70">
        <f t="shared" si="5"/>
        <v>707.15</v>
      </c>
      <c r="AA71" s="70">
        <f t="shared" si="5"/>
        <v>603</v>
      </c>
      <c r="AB71" s="70">
        <f t="shared" si="5"/>
        <v>678.80000000000007</v>
      </c>
      <c r="AC71" s="70">
        <f t="shared" si="5"/>
        <v>702.75</v>
      </c>
      <c r="AD71" s="70">
        <f t="shared" si="5"/>
        <v>532.55000000000018</v>
      </c>
      <c r="AE71" s="70">
        <f t="shared" si="5"/>
        <v>576.05000000000007</v>
      </c>
      <c r="AF71" s="70">
        <f t="shared" si="5"/>
        <v>576.45000000000005</v>
      </c>
      <c r="AG71" s="70">
        <f t="shared" si="5"/>
        <v>445.00000000000006</v>
      </c>
      <c r="AH71" s="71">
        <f t="shared" si="5"/>
        <v>433.95000000000005</v>
      </c>
    </row>
    <row r="72" spans="1:152" s="46" customFormat="1" ht="15.45" x14ac:dyDescent="0.4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1"/>
    </row>
    <row r="73" spans="1:152" s="46" customFormat="1" ht="31.3" thickBot="1" x14ac:dyDescent="0.45">
      <c r="A73" s="81" t="s">
        <v>183</v>
      </c>
      <c r="B73" s="82">
        <f t="shared" ref="B73:AH73" si="6">B12-B71</f>
        <v>166.09999999999991</v>
      </c>
      <c r="C73" s="82">
        <f t="shared" si="6"/>
        <v>254.86249999999995</v>
      </c>
      <c r="D73" s="82">
        <f t="shared" si="6"/>
        <v>261.50455040278678</v>
      </c>
      <c r="E73" s="82">
        <f t="shared" si="6"/>
        <v>351.1378837361201</v>
      </c>
      <c r="F73" s="82">
        <f t="shared" si="6"/>
        <v>102.87068027210864</v>
      </c>
      <c r="G73" s="82">
        <f t="shared" si="6"/>
        <v>190.59999999999991</v>
      </c>
      <c r="H73" s="82">
        <f t="shared" si="6"/>
        <v>520.69640000000038</v>
      </c>
      <c r="I73" s="82">
        <f t="shared" si="6"/>
        <v>245.76300000000003</v>
      </c>
      <c r="J73" s="82">
        <f t="shared" si="6"/>
        <v>264.41300000000001</v>
      </c>
      <c r="K73" s="82">
        <f t="shared" si="6"/>
        <v>298.96300000000008</v>
      </c>
      <c r="L73" s="82">
        <f t="shared" si="6"/>
        <v>21.305902400000377</v>
      </c>
      <c r="M73" s="82">
        <f t="shared" si="6"/>
        <v>-1127.9499999999998</v>
      </c>
      <c r="N73" s="82">
        <f t="shared" si="6"/>
        <v>-665.75</v>
      </c>
      <c r="O73" s="82">
        <f t="shared" si="6"/>
        <v>-484.40000000000003</v>
      </c>
      <c r="P73" s="82">
        <f t="shared" si="6"/>
        <v>322.10619111111112</v>
      </c>
      <c r="Q73" s="82">
        <f t="shared" si="6"/>
        <v>259.08659999999998</v>
      </c>
      <c r="R73" s="82">
        <f t="shared" si="6"/>
        <v>341.22500000000002</v>
      </c>
      <c r="S73" s="82">
        <f t="shared" si="6"/>
        <v>380.62500000000006</v>
      </c>
      <c r="T73" s="82">
        <f t="shared" si="6"/>
        <v>406.32500000000005</v>
      </c>
      <c r="U73" s="82">
        <f t="shared" si="6"/>
        <v>303.69999999999993</v>
      </c>
      <c r="V73" s="82">
        <f t="shared" si="6"/>
        <v>311.64999999999998</v>
      </c>
      <c r="W73" s="82">
        <f t="shared" si="6"/>
        <v>423.47699999999986</v>
      </c>
      <c r="X73" s="82">
        <f t="shared" si="6"/>
        <v>488.42699999999991</v>
      </c>
      <c r="Y73" s="82">
        <f t="shared" si="6"/>
        <v>388.86000000000013</v>
      </c>
      <c r="Z73" s="82">
        <f t="shared" si="6"/>
        <v>453.81000000000006</v>
      </c>
      <c r="AA73" s="82">
        <f t="shared" si="6"/>
        <v>317.22000000000003</v>
      </c>
      <c r="AB73" s="82">
        <f t="shared" si="6"/>
        <v>653.77104999999995</v>
      </c>
      <c r="AC73" s="82">
        <f t="shared" si="6"/>
        <v>862.40699999999993</v>
      </c>
      <c r="AD73" s="82">
        <f t="shared" si="6"/>
        <v>589.44999999999982</v>
      </c>
      <c r="AE73" s="82">
        <f t="shared" si="6"/>
        <v>338.33749999999998</v>
      </c>
      <c r="AF73" s="82">
        <f t="shared" si="6"/>
        <v>218.58680000000004</v>
      </c>
      <c r="AG73" s="82">
        <f t="shared" si="6"/>
        <v>90.597648595689122</v>
      </c>
      <c r="AH73" s="83">
        <f t="shared" si="6"/>
        <v>140.67755621356514</v>
      </c>
    </row>
    <row r="74" spans="1:152" s="46" customFormat="1" ht="31.3" thickBot="1" x14ac:dyDescent="0.45">
      <c r="A74" s="81" t="s">
        <v>184</v>
      </c>
      <c r="B74" s="82"/>
      <c r="C74" s="82"/>
      <c r="D74" s="82">
        <f>(D7*D8)-(D71-SUM(D50:D56))</f>
        <v>-9.5454495972131213</v>
      </c>
      <c r="E74" s="82">
        <f t="shared" ref="E74:AH74" si="7">(E7*E8)-(E71-SUM(E50:E56))</f>
        <v>80.087883736120205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>
        <f t="shared" si="7"/>
        <v>-1.2438088888888501</v>
      </c>
      <c r="Q74" s="82">
        <f t="shared" si="7"/>
        <v>-64.26339999999999</v>
      </c>
      <c r="R74" s="82"/>
      <c r="S74" s="82"/>
      <c r="T74" s="82"/>
      <c r="U74" s="82"/>
      <c r="V74" s="82"/>
      <c r="W74" s="82">
        <f t="shared" si="7"/>
        <v>37.426999999999907</v>
      </c>
      <c r="X74" s="82">
        <f t="shared" si="7"/>
        <v>102.37699999999995</v>
      </c>
      <c r="Y74" s="82">
        <f t="shared" si="7"/>
        <v>2.8100000000000591</v>
      </c>
      <c r="Z74" s="82">
        <f t="shared" si="7"/>
        <v>67.760000000000105</v>
      </c>
      <c r="AA74" s="82">
        <f t="shared" si="7"/>
        <v>-21.580000000000041</v>
      </c>
      <c r="AB74" s="82"/>
      <c r="AC74" s="82"/>
      <c r="AD74" s="82"/>
      <c r="AE74" s="82">
        <f t="shared" si="7"/>
        <v>338.33749999999998</v>
      </c>
      <c r="AF74" s="82">
        <f t="shared" si="7"/>
        <v>218.58680000000004</v>
      </c>
      <c r="AG74" s="82">
        <f t="shared" si="7"/>
        <v>90.597648595689122</v>
      </c>
      <c r="AH74" s="82">
        <f t="shared" si="7"/>
        <v>140.67755621356514</v>
      </c>
    </row>
    <row r="75" spans="1:152" x14ac:dyDescent="0.3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7"/>
    </row>
    <row r="76" spans="1:152" s="26" customFormat="1" ht="15.45" x14ac:dyDescent="0.4">
      <c r="A76" s="69" t="s">
        <v>185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80"/>
    </row>
    <row r="77" spans="1:152" s="26" customFormat="1" ht="15.45" x14ac:dyDescent="0.4">
      <c r="A77" s="78" t="s">
        <v>186</v>
      </c>
      <c r="B77" s="70">
        <f>(B58-SUM(B50:B56))/B8</f>
        <v>2.0873170731707322</v>
      </c>
      <c r="C77" s="70">
        <f>(C58-SUM(C50:C56))/C8</f>
        <v>2.9213605442176873</v>
      </c>
      <c r="D77" s="70">
        <f t="shared" ref="D77:AH77" si="8">(D58-SUM(D50:D56))/D8</f>
        <v>53.493565277777776</v>
      </c>
      <c r="E77" s="70">
        <f t="shared" si="8"/>
        <v>44.257678663809024</v>
      </c>
      <c r="F77" s="70">
        <f t="shared" si="8"/>
        <v>0.7981884057971016</v>
      </c>
      <c r="G77" s="70">
        <f t="shared" si="8"/>
        <v>0.97188405797101474</v>
      </c>
      <c r="H77" s="70">
        <f t="shared" si="8"/>
        <v>12.861320754716981</v>
      </c>
      <c r="I77" s="70">
        <f t="shared" si="8"/>
        <v>131.20491803278691</v>
      </c>
      <c r="J77" s="70">
        <f t="shared" si="8"/>
        <v>128.14754098360658</v>
      </c>
      <c r="K77" s="70">
        <f t="shared" si="8"/>
        <v>127.30327868852459</v>
      </c>
      <c r="L77" s="70">
        <f t="shared" si="8"/>
        <v>24.509171133416167</v>
      </c>
      <c r="M77" s="70"/>
      <c r="N77" s="70"/>
      <c r="O77" s="70"/>
      <c r="P77" s="70">
        <f t="shared" si="8"/>
        <v>19.057142857142857</v>
      </c>
      <c r="Q77" s="70">
        <f t="shared" si="8"/>
        <v>79.640000000000015</v>
      </c>
      <c r="R77" s="70">
        <f t="shared" si="8"/>
        <v>24.873846153846152</v>
      </c>
      <c r="S77" s="70">
        <f t="shared" si="8"/>
        <v>24.701538461538462</v>
      </c>
      <c r="T77" s="70">
        <f t="shared" si="8"/>
        <v>23.12</v>
      </c>
      <c r="U77" s="70">
        <f t="shared" si="8"/>
        <v>1.6400000000000003</v>
      </c>
      <c r="V77" s="70">
        <f t="shared" si="8"/>
        <v>1.6383333333333334</v>
      </c>
      <c r="W77" s="70">
        <f t="shared" si="8"/>
        <v>73.958904109589056</v>
      </c>
      <c r="X77" s="70">
        <f t="shared" si="8"/>
        <v>69.719178082191775</v>
      </c>
      <c r="Y77" s="70">
        <f t="shared" si="8"/>
        <v>75.53125</v>
      </c>
      <c r="Z77" s="70">
        <f t="shared" si="8"/>
        <v>71.662499999999994</v>
      </c>
      <c r="AA77" s="70">
        <f t="shared" si="8"/>
        <v>49.144444444444446</v>
      </c>
      <c r="AB77" s="70">
        <f t="shared" si="8"/>
        <v>11.480188679245284</v>
      </c>
      <c r="AC77" s="70">
        <f t="shared" si="8"/>
        <v>48.313953488372093</v>
      </c>
      <c r="AD77" s="70">
        <f t="shared" si="8"/>
        <v>12.728787878787882</v>
      </c>
      <c r="AE77" s="70">
        <f t="shared" si="8"/>
        <v>31.209230769230775</v>
      </c>
      <c r="AF77" s="70">
        <f t="shared" si="8"/>
        <v>0.86025423728813566</v>
      </c>
      <c r="AG77" s="70">
        <f t="shared" si="8"/>
        <v>34.626626999999999</v>
      </c>
      <c r="AH77" s="70">
        <f t="shared" si="8"/>
        <v>41.262065739130442</v>
      </c>
    </row>
    <row r="78" spans="1:152" s="26" customFormat="1" ht="15.45" x14ac:dyDescent="0.4">
      <c r="A78" s="78" t="s">
        <v>187</v>
      </c>
      <c r="B78" s="70">
        <f>(B71-SUM(B50:B56))/B8</f>
        <v>2.6619512195121953</v>
      </c>
      <c r="C78" s="70">
        <f>(C71-SUM(C50:C56))/C8</f>
        <v>3.4951473922902494</v>
      </c>
      <c r="D78" s="70">
        <f t="shared" ref="D78:AH78" si="9">(D71-SUM(D50:D56))/D8</f>
        <v>62.717840277777775</v>
      </c>
      <c r="E78" s="70">
        <f t="shared" si="9"/>
        <v>52.438249205528045</v>
      </c>
      <c r="F78" s="70">
        <f t="shared" si="9"/>
        <v>0.87963768115942054</v>
      </c>
      <c r="G78" s="70">
        <f t="shared" si="9"/>
        <v>1.0237681159420291</v>
      </c>
      <c r="H78" s="70">
        <f t="shared" si="9"/>
        <v>15.144339622641509</v>
      </c>
      <c r="I78" s="70">
        <f t="shared" si="9"/>
        <v>141.04098360655738</v>
      </c>
      <c r="J78" s="70">
        <f t="shared" si="9"/>
        <v>137.98360655737707</v>
      </c>
      <c r="K78" s="70">
        <f t="shared" si="9"/>
        <v>132.31967213114754</v>
      </c>
      <c r="L78" s="70">
        <f t="shared" si="9"/>
        <v>25.460680389498332</v>
      </c>
      <c r="M78" s="70"/>
      <c r="N78" s="70"/>
      <c r="O78" s="70"/>
      <c r="P78" s="70">
        <f t="shared" si="9"/>
        <v>23.188571428571425</v>
      </c>
      <c r="Q78" s="70">
        <f t="shared" si="9"/>
        <v>94.1</v>
      </c>
      <c r="R78" s="70">
        <f t="shared" si="9"/>
        <v>28.861538461538462</v>
      </c>
      <c r="S78" s="70">
        <f t="shared" si="9"/>
        <v>26.436923076923076</v>
      </c>
      <c r="T78" s="70">
        <f t="shared" si="9"/>
        <v>24.855384615384615</v>
      </c>
      <c r="U78" s="70">
        <f t="shared" si="9"/>
        <v>2.3127777777777783</v>
      </c>
      <c r="V78" s="70">
        <f t="shared" si="9"/>
        <v>2.2686111111111114</v>
      </c>
      <c r="W78" s="70">
        <f t="shared" si="9"/>
        <v>83.863013698630141</v>
      </c>
      <c r="X78" s="70">
        <f t="shared" si="9"/>
        <v>74.965753424657535</v>
      </c>
      <c r="Y78" s="70">
        <f t="shared" si="9"/>
        <v>84.568749999999994</v>
      </c>
      <c r="Z78" s="70">
        <f t="shared" si="9"/>
        <v>76.449999999999989</v>
      </c>
      <c r="AA78" s="70">
        <f t="shared" si="9"/>
        <v>57.177777777777777</v>
      </c>
      <c r="AB78" s="70">
        <f t="shared" si="9"/>
        <v>12.807547169811322</v>
      </c>
      <c r="AC78" s="70">
        <f t="shared" si="9"/>
        <v>54.47674418604651</v>
      </c>
      <c r="AD78" s="70">
        <f t="shared" si="9"/>
        <v>16.137878787878794</v>
      </c>
      <c r="AE78" s="70">
        <f t="shared" si="9"/>
        <v>35.449230769230773</v>
      </c>
      <c r="AF78" s="70">
        <f t="shared" si="9"/>
        <v>0.9770338983050848</v>
      </c>
      <c r="AG78" s="70">
        <f t="shared" si="9"/>
        <v>40.877700000000004</v>
      </c>
      <c r="AH78" s="70">
        <f t="shared" si="9"/>
        <v>48.935975478260879</v>
      </c>
    </row>
    <row r="79" spans="1:152" s="26" customFormat="1" ht="15.45" x14ac:dyDescent="0.4">
      <c r="A79" s="78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:152" s="26" customFormat="1" ht="15.45" x14ac:dyDescent="0.4">
      <c r="A80" s="69" t="s">
        <v>188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:35" s="26" customFormat="1" ht="15.45" x14ac:dyDescent="0.4">
      <c r="A81" s="78" t="s">
        <v>186</v>
      </c>
      <c r="B81" s="70">
        <f>(B58-SUM(B50:B56))/B7</f>
        <v>122.25714285714288</v>
      </c>
      <c r="C81" s="70">
        <f>(C58-SUM(C50:C56))/C7</f>
        <v>178.93333333333334</v>
      </c>
      <c r="D81" s="70">
        <f t="shared" ref="D81:AH81" si="10">(D58-SUM(D50:D56))/D7</f>
        <v>6.8176151761517616</v>
      </c>
      <c r="E81" s="70">
        <f t="shared" si="10"/>
        <v>6.3601626016260155</v>
      </c>
      <c r="F81" s="70">
        <f t="shared" si="10"/>
        <v>535.37113043018257</v>
      </c>
      <c r="G81" s="70">
        <f t="shared" si="10"/>
        <v>515.84615384615392</v>
      </c>
      <c r="H81" s="70">
        <f t="shared" si="10"/>
        <v>27.300070487968977</v>
      </c>
      <c r="I81" s="70">
        <f t="shared" si="10"/>
        <v>4.4137759885292009</v>
      </c>
      <c r="J81" s="70">
        <f t="shared" si="10"/>
        <v>4.3109248331770802</v>
      </c>
      <c r="K81" s="70">
        <f t="shared" si="10"/>
        <v>4.2825235758010249</v>
      </c>
      <c r="L81" s="70">
        <f t="shared" si="10"/>
        <v>45.442287542050394</v>
      </c>
      <c r="M81" s="70">
        <f t="shared" si="10"/>
        <v>71.227678571428569</v>
      </c>
      <c r="N81" s="70">
        <f t="shared" si="10"/>
        <v>134.70164609053498</v>
      </c>
      <c r="O81" s="70">
        <f t="shared" si="10"/>
        <v>157.76666666666668</v>
      </c>
      <c r="P81" s="70">
        <f t="shared" si="10"/>
        <v>14.426302521710952</v>
      </c>
      <c r="Q81" s="70">
        <f t="shared" si="10"/>
        <v>4.9010847373181052</v>
      </c>
      <c r="R81" s="70">
        <f t="shared" si="10"/>
        <v>8.1066987565182504</v>
      </c>
      <c r="S81" s="70">
        <f t="shared" si="10"/>
        <v>8.0505415162454863</v>
      </c>
      <c r="T81" s="70">
        <f t="shared" si="10"/>
        <v>7.5350982751704771</v>
      </c>
      <c r="U81" s="70">
        <f t="shared" si="10"/>
        <v>73.800000000000011</v>
      </c>
      <c r="V81" s="70">
        <f t="shared" si="10"/>
        <v>73.725000000000009</v>
      </c>
      <c r="W81" s="70">
        <f t="shared" si="10"/>
        <v>6.0669738172828422</v>
      </c>
      <c r="X81" s="70">
        <f t="shared" si="10"/>
        <v>5.7191819305539946</v>
      </c>
      <c r="Y81" s="70">
        <f t="shared" si="10"/>
        <v>7.1155204898728215</v>
      </c>
      <c r="Z81" s="70">
        <f t="shared" si="10"/>
        <v>6.7510598210080071</v>
      </c>
      <c r="AA81" s="70">
        <f t="shared" si="10"/>
        <v>8.0741146403797011</v>
      </c>
      <c r="AB81" s="70">
        <f t="shared" si="10"/>
        <v>24.199722784012156</v>
      </c>
      <c r="AC81" s="70">
        <f t="shared" si="10"/>
        <v>5.1368169455204811</v>
      </c>
      <c r="AD81" s="70">
        <f t="shared" si="10"/>
        <v>12.354411764705887</v>
      </c>
      <c r="AE81" s="70">
        <f t="shared" si="10"/>
        <v>9.0127954505064878</v>
      </c>
      <c r="AF81" s="70">
        <f t="shared" si="10"/>
        <v>376.65489194965568</v>
      </c>
      <c r="AG81" s="70">
        <f t="shared" si="10"/>
        <v>7.661585365853659</v>
      </c>
      <c r="AH81" s="70">
        <f t="shared" si="10"/>
        <v>5.6466049382716061</v>
      </c>
    </row>
    <row r="82" spans="1:35" s="26" customFormat="1" ht="15.45" x14ac:dyDescent="0.4">
      <c r="A82" s="86" t="s">
        <v>187</v>
      </c>
      <c r="B82" s="87">
        <f>(B71-SUM(B50:B56))/B7</f>
        <v>155.91428571428574</v>
      </c>
      <c r="C82" s="87">
        <f>(C71-SUM(C50:C56))/C7</f>
        <v>214.07777777777778</v>
      </c>
      <c r="D82" s="87">
        <f t="shared" ref="D82:AH82" si="11">(D71-SUM(D50:D56))/D7</f>
        <v>7.9932249322493218</v>
      </c>
      <c r="E82" s="87">
        <f t="shared" si="11"/>
        <v>7.5357723577235767</v>
      </c>
      <c r="F82" s="87">
        <f t="shared" si="11"/>
        <v>590.00182953172816</v>
      </c>
      <c r="G82" s="87">
        <f t="shared" si="11"/>
        <v>543.38461538461547</v>
      </c>
      <c r="H82" s="87">
        <f t="shared" si="11"/>
        <v>32.146118355707912</v>
      </c>
      <c r="I82" s="87">
        <f t="shared" si="11"/>
        <v>4.7446644239783815</v>
      </c>
      <c r="J82" s="87">
        <f t="shared" si="11"/>
        <v>4.6418132686262616</v>
      </c>
      <c r="K82" s="87">
        <f t="shared" si="11"/>
        <v>4.4512766778801076</v>
      </c>
      <c r="L82" s="87">
        <f t="shared" si="11"/>
        <v>47.206474383720284</v>
      </c>
      <c r="M82" s="87">
        <f t="shared" si="11"/>
        <v>71.935586734693871</v>
      </c>
      <c r="N82" s="87">
        <f t="shared" si="11"/>
        <v>136.98559670781893</v>
      </c>
      <c r="O82" s="87">
        <f t="shared" si="11"/>
        <v>161.46666666666667</v>
      </c>
      <c r="P82" s="87">
        <f t="shared" si="11"/>
        <v>17.553803788036891</v>
      </c>
      <c r="Q82" s="87">
        <f t="shared" si="11"/>
        <v>5.790960243365566</v>
      </c>
      <c r="R82" s="87">
        <f t="shared" si="11"/>
        <v>9.4063377456879262</v>
      </c>
      <c r="S82" s="87">
        <f t="shared" si="11"/>
        <v>8.616125150421178</v>
      </c>
      <c r="T82" s="87">
        <f t="shared" si="11"/>
        <v>8.1006819093461697</v>
      </c>
      <c r="U82" s="87">
        <f t="shared" si="11"/>
        <v>104.07500000000002</v>
      </c>
      <c r="V82" s="87">
        <f t="shared" si="11"/>
        <v>102.08750000000001</v>
      </c>
      <c r="W82" s="87">
        <f t="shared" si="11"/>
        <v>6.8794246544555575</v>
      </c>
      <c r="X82" s="87">
        <f t="shared" si="11"/>
        <v>6.1495673671199018</v>
      </c>
      <c r="Y82" s="87">
        <f t="shared" si="11"/>
        <v>7.9669100329722085</v>
      </c>
      <c r="Z82" s="87">
        <f t="shared" si="11"/>
        <v>7.2020725388601026</v>
      </c>
      <c r="AA82" s="87">
        <f t="shared" si="11"/>
        <v>9.3939393939393945</v>
      </c>
      <c r="AB82" s="87">
        <f t="shared" si="11"/>
        <v>26.99773494253834</v>
      </c>
      <c r="AC82" s="87">
        <f t="shared" si="11"/>
        <v>5.7920547267782085</v>
      </c>
      <c r="AD82" s="87">
        <f t="shared" si="11"/>
        <v>15.663235294117653</v>
      </c>
      <c r="AE82" s="87">
        <f t="shared" si="11"/>
        <v>10.237248978141107</v>
      </c>
      <c r="AF82" s="87">
        <f t="shared" si="11"/>
        <v>427.78585846592262</v>
      </c>
      <c r="AG82" s="87">
        <f t="shared" si="11"/>
        <v>9.0447154471544717</v>
      </c>
      <c r="AH82" s="87">
        <f t="shared" si="11"/>
        <v>6.6967592592592604</v>
      </c>
      <c r="AI82" s="78"/>
    </row>
  </sheetData>
  <pageMargins left="0.75" right="0.75" top="1" bottom="1" header="0.5" footer="0.5"/>
  <pageSetup scale="54" fitToWidth="4" orientation="portrait" r:id="rId1"/>
  <headerFooter alignWithMargins="0"/>
  <colBreaks count="1" manualBreakCount="1">
    <brk id="10" max="7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42F08D5C4194AB3AA6AD98986A4CA" ma:contentTypeVersion="52" ma:contentTypeDescription="Create a new document." ma:contentTypeScope="" ma:versionID="1740f792481989e45d9e009a9e0e3186">
  <xsd:schema xmlns:xsd="http://www.w3.org/2001/XMLSchema" xmlns:xs="http://www.w3.org/2001/XMLSchema" xmlns:p="http://schemas.microsoft.com/office/2006/metadata/properties" xmlns:ns2="9d38d736-0ce9-4dad-a921-92d39cb0d1f8" xmlns:ns3="a0633713-7183-4e0c-a7f3-9aefb849a633" targetNamespace="http://schemas.microsoft.com/office/2006/metadata/properties" ma:root="true" ma:fieldsID="bee503fbe61d777bcabb6daad6de15fd" ns2:_="" ns3:_="">
    <xsd:import namespace="9d38d736-0ce9-4dad-a921-92d39cb0d1f8"/>
    <xsd:import namespace="a0633713-7183-4e0c-a7f3-9aefb849a6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d736-0ce9-4dad-a921-92d39cb0d1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93fd262-f747-430a-9d72-58e750b831fb}" ma:internalName="TaxCatchAll" ma:showField="CatchAllData" ma:web="9d38d736-0ce9-4dad-a921-92d39cb0d1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33713-7183-4e0c-a7f3-9aefb849a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633713-7183-4e0c-a7f3-9aefb849a633">
      <Terms xmlns="http://schemas.microsoft.com/office/infopath/2007/PartnerControls"/>
    </lcf76f155ced4ddcb4097134ff3c332f>
    <TaxCatchAll xmlns="9d38d736-0ce9-4dad-a921-92d39cb0d1f8" xsi:nil="true"/>
  </documentManagement>
</p:properties>
</file>

<file path=customXml/itemProps1.xml><?xml version="1.0" encoding="utf-8"?>
<ds:datastoreItem xmlns:ds="http://schemas.openxmlformats.org/officeDocument/2006/customXml" ds:itemID="{F195DB2E-F1B3-4A4D-975A-1885ED1A9D3D}"/>
</file>

<file path=customXml/itemProps2.xml><?xml version="1.0" encoding="utf-8"?>
<ds:datastoreItem xmlns:ds="http://schemas.openxmlformats.org/officeDocument/2006/customXml" ds:itemID="{1D58811F-7E4A-4752-8EBF-6FA705560386}"/>
</file>

<file path=customXml/itemProps3.xml><?xml version="1.0" encoding="utf-8"?>
<ds:datastoreItem xmlns:ds="http://schemas.openxmlformats.org/officeDocument/2006/customXml" ds:itemID="{832A328A-8073-414D-9118-52AC04A7F54C}"/>
</file>

<file path=customXml/itemProps4.xml><?xml version="1.0" encoding="utf-8"?>
<ds:datastoreItem xmlns:ds="http://schemas.openxmlformats.org/officeDocument/2006/customXml" ds:itemID="{953E6528-7CED-4B57-A6B6-707D04C3B697}"/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Sommaire</vt:lpstr>
      <vt:lpstr>Sommaire!Print_Area</vt:lpstr>
      <vt:lpstr>Summary!Print_Area</vt:lpstr>
      <vt:lpstr>Sommaire!Print_Titles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Molenhuis, John (OMAFRA)</dc:creator>
  <cp:lastModifiedBy>Molenhuis, John (OMAFRA)</cp:lastModifiedBy>
  <dcterms:created xsi:type="dcterms:W3CDTF">2024-01-11T21:30:11Z</dcterms:created>
  <dcterms:modified xsi:type="dcterms:W3CDTF">2024-01-15T18:27:17Z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0x01010043842F08D5C4194AB3AA6AD98986A4CA</vt:lpwstr>
  </property>
</Properties>
</file>