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9120" windowHeight="3870" activeTab="3"/>
  </bookViews>
  <sheets>
    <sheet name="Menu" sheetId="1" r:id="rId1"/>
    <sheet name="Données d'impôt sur le revenu" sheetId="2" r:id="rId2"/>
    <sheet name="Analyse financière de la ferme" sheetId="3" r:id="rId3"/>
    <sheet name="Service de la dette" sheetId="4" r:id="rId4"/>
    <sheet name="État des modifications " sheetId="5" r:id="rId5"/>
  </sheets>
  <definedNames>
    <definedName name="_xlnm.Print_Area" localSheetId="1">'Données d''impôt sur le revenu'!$B$1:$M$126</definedName>
    <definedName name="_xlnm.Print_Area" localSheetId="4">'État des modifications '!$B$3:$E$31</definedName>
    <definedName name="_xlnm.Print_Area" localSheetId="0">'Menu'!$A$1:$B$25</definedName>
  </definedNames>
  <calcPr fullCalcOnLoad="1"/>
</workbook>
</file>

<file path=xl/comments4.xml><?xml version="1.0" encoding="utf-8"?>
<comments xmlns="http://schemas.openxmlformats.org/spreadsheetml/2006/main">
  <authors>
    <author>A satisfied Microsoft Office user</author>
  </authors>
  <commentList>
    <comment ref="D15" authorId="0">
      <text>
        <r>
          <rPr>
            <sz val="7"/>
            <rFont val="Tahoma"/>
            <family val="2"/>
          </rPr>
          <t>Il est possible de passer outre ce chiffre, puisqu'il ne reflète pas la fluctuation du prêt qui pourrait survenir. Utilisez la feuille de calcul des mouvements de trésorerie pour obtenir un calcul plus précis.</t>
        </r>
      </text>
    </comment>
    <comment ref="D16" authorId="0">
      <text>
        <r>
          <rPr>
            <sz val="7"/>
            <rFont val="Tahoma"/>
            <family val="2"/>
          </rPr>
          <t>Il est possible de passer outre ce chiffre, puisqu'il ne reflète pas la fluctuation du prêt qui pourrait survenir. Utilisez la feuille de calcul des mouvements de trésorerie pour obtenir un calcul plus précis.</t>
        </r>
      </text>
    </comment>
  </commentList>
</comments>
</file>

<file path=xl/sharedStrings.xml><?xml version="1.0" encoding="utf-8"?>
<sst xmlns="http://schemas.openxmlformats.org/spreadsheetml/2006/main" count="346" uniqueCount="290">
  <si>
    <t>X</t>
  </si>
  <si>
    <t>Code</t>
  </si>
  <si>
    <t>0111</t>
  </si>
  <si>
    <t>Canola</t>
  </si>
  <si>
    <t xml:space="preserve"> </t>
  </si>
  <si>
    <t>Source</t>
  </si>
  <si>
    <t>( + / - )</t>
  </si>
  <si>
    <t>Desciption</t>
  </si>
  <si>
    <t>-$35,485</t>
  </si>
  <si>
    <t>-$75,260</t>
  </si>
  <si>
    <t>Nom:</t>
  </si>
  <si>
    <t>ÉTAT DES RÉSULTATS DES ACTIVITÉS D'UNE ENTREPRISE AGRICOLE</t>
  </si>
  <si>
    <t>Votre numéro d'assurance sociale</t>
  </si>
  <si>
    <t>2004 était-elle votre dernière</t>
  </si>
  <si>
    <t>année d'exploitation?</t>
  </si>
  <si>
    <t>Oui</t>
  </si>
  <si>
    <t>Non</t>
  </si>
  <si>
    <t>Exercice du</t>
  </si>
  <si>
    <t>Année</t>
  </si>
  <si>
    <t>Mois</t>
  </si>
  <si>
    <t>Jour</t>
  </si>
  <si>
    <t>Nom de la</t>
  </si>
  <si>
    <t>Ferme</t>
  </si>
  <si>
    <t>Superficie</t>
  </si>
  <si>
    <t>Totale</t>
  </si>
  <si>
    <t>Adresse de</t>
  </si>
  <si>
    <t>la ferme</t>
  </si>
  <si>
    <t>cultivée</t>
  </si>
  <si>
    <t>postal</t>
  </si>
  <si>
    <t>Municipalité</t>
  </si>
  <si>
    <t>et province</t>
  </si>
  <si>
    <t>Méthode de</t>
  </si>
  <si>
    <t>comptabilité</t>
  </si>
  <si>
    <t>de caisse</t>
  </si>
  <si>
    <t>d'exercice</t>
  </si>
  <si>
    <t>Produit ou service</t>
  </si>
  <si>
    <t>principal</t>
  </si>
  <si>
    <t>Porc</t>
  </si>
  <si>
    <t>Industriel</t>
  </si>
  <si>
    <t>Nom et adresse</t>
  </si>
  <si>
    <t>de la personne</t>
  </si>
  <si>
    <t>ou de l'entreprise</t>
  </si>
  <si>
    <t>qui a rempli ce</t>
  </si>
  <si>
    <t>formulaire</t>
  </si>
  <si>
    <t>Numéro d'entreprise</t>
  </si>
  <si>
    <t>Votre quote-part de la</t>
  </si>
  <si>
    <t>société de personnes</t>
  </si>
  <si>
    <t>Numéro d'identification du déclarant</t>
  </si>
  <si>
    <t>de la société de personnes</t>
  </si>
  <si>
    <t>Revenus</t>
  </si>
  <si>
    <t>Blé</t>
  </si>
  <si>
    <t>Avoine</t>
  </si>
  <si>
    <t>Orge</t>
  </si>
  <si>
    <t>Céréales mélangées</t>
  </si>
  <si>
    <t>Maïs</t>
  </si>
  <si>
    <t>Graines de lin</t>
  </si>
  <si>
    <t>Soja</t>
  </si>
  <si>
    <t>Autres céréales et oléagineux</t>
  </si>
  <si>
    <t>Total des céréales et oléagineux</t>
  </si>
  <si>
    <t>Fruits</t>
  </si>
  <si>
    <t>Pommes de terre</t>
  </si>
  <si>
    <t>Légumes (autres que les pommes de terre)</t>
  </si>
  <si>
    <t>Tabac</t>
  </si>
  <si>
    <t>Autres récoltes</t>
  </si>
  <si>
    <t>Produits de serre et de pépinière</t>
  </si>
  <si>
    <t>Récoltes de fourrage ou semences</t>
  </si>
  <si>
    <t>Vente de bétail</t>
  </si>
  <si>
    <t>- Bovins</t>
  </si>
  <si>
    <t>- Porcs</t>
  </si>
  <si>
    <t>- Volaille</t>
  </si>
  <si>
    <t>- Ovins</t>
  </si>
  <si>
    <t>- Autres spécialités de bétail</t>
  </si>
  <si>
    <t>Oeufs</t>
  </si>
  <si>
    <t>Lait et crème (sauf les subventions pour produits laitiers)</t>
  </si>
  <si>
    <t>Autres produits</t>
  </si>
  <si>
    <t>Produits d'assurance</t>
  </si>
  <si>
    <t>Ristournes</t>
  </si>
  <si>
    <t>Paiements provenant de programmes</t>
  </si>
  <si>
    <t>- Subventions pour produits laitiers</t>
  </si>
  <si>
    <t>- Assurance-récolte</t>
  </si>
  <si>
    <t>- Autres versements</t>
  </si>
  <si>
    <t>Dégrèvements</t>
  </si>
  <si>
    <t>Autres revenus</t>
  </si>
  <si>
    <t>Total des autres revenus</t>
  </si>
  <si>
    <t>Revenu brut</t>
  </si>
  <si>
    <t>Revenu agricole brut</t>
  </si>
  <si>
    <t>Réparations de bâtiments ou de clôtures</t>
  </si>
  <si>
    <t>Défrichage, nivellement ou drainage de terrains</t>
  </si>
  <si>
    <t>Contenants et ficelles</t>
  </si>
  <si>
    <t>Primes d'assurance-récolte</t>
  </si>
  <si>
    <t>Dépenses de machinerie</t>
  </si>
  <si>
    <t>- Essence, carburant diesel et huile</t>
  </si>
  <si>
    <t>- Réparations, permis et assurances</t>
  </si>
  <si>
    <t>Autres assurances</t>
  </si>
  <si>
    <t>Intérêts</t>
  </si>
  <si>
    <t>Dépenses relatives aux véhicules à moteur (sans la DPA)</t>
  </si>
  <si>
    <t>Frais de bureau</t>
  </si>
  <si>
    <t>Frais comptables et juridiques</t>
  </si>
  <si>
    <t>Impôts fonciers</t>
  </si>
  <si>
    <t>Loyers (terrains, bâtiments et pâturages)</t>
  </si>
  <si>
    <t>Salaires, traitements et avantages (y compris les cotisations de l'employeur)</t>
  </si>
  <si>
    <t>Petit outillage</t>
  </si>
  <si>
    <t>Travail à façon ou à contrat et louage de machinerie</t>
  </si>
  <si>
    <t>Électricité</t>
  </si>
  <si>
    <t>Fourrage, suppléments, paille et litière</t>
  </si>
  <si>
    <t>Engrais et chaux</t>
  </si>
  <si>
    <t>Chauffage</t>
  </si>
  <si>
    <t>Achat de bétail</t>
  </si>
  <si>
    <t>Pesticides (herbicides, insecticides, fongicides)</t>
  </si>
  <si>
    <t>Semences et plantes</t>
  </si>
  <si>
    <t>Remboursement de paiements en trop provenant d'un programme d'assurance</t>
  </si>
  <si>
    <t>Honoraires de vétérinaire, médicaments et droits de monte</t>
  </si>
  <si>
    <t>Rajustement facultatif de l'inventaire inclus en 1997</t>
  </si>
  <si>
    <t>Rajustement obligatoire de l'inventaire inclus en 1997</t>
  </si>
  <si>
    <t>Total des autres dépenses</t>
  </si>
  <si>
    <t>Total partiel des dépenses</t>
  </si>
  <si>
    <t xml:space="preserve">Déduction pour amortissement </t>
  </si>
  <si>
    <t>Déduction annuelle pour les immobilisations admissibles</t>
  </si>
  <si>
    <t>Total des dépenses agricoles</t>
  </si>
  <si>
    <t>Revenu net (perte nette) avant rajustements</t>
  </si>
  <si>
    <t>Rajustement facultatif de l'inventaire inclus en 1998</t>
  </si>
  <si>
    <t>Rajustement obligatoire de l'inventaire inclus en 1998</t>
  </si>
  <si>
    <t>Total des trois lignes ci-dessus</t>
  </si>
  <si>
    <t>Votre quote-part</t>
  </si>
  <si>
    <t>Moins - Autres montants déductibles de votre part du revenu net (de la perte nette) de la société de personnes</t>
  </si>
  <si>
    <t>Revenu net (perte nette) après rajustements</t>
  </si>
  <si>
    <t>Moins - Frais d'utilisation de la résidence aux fins de l'entreprise</t>
  </si>
  <si>
    <t>Votre revenu net (pert nette)</t>
  </si>
  <si>
    <t xml:space="preserve">                                                                                                                                                                                                                                                                                                                                                                                                                                                                                                                                                                                                                                                                                                                                                                                                                                                                                                                                                                                                                                                                                                                                                                                                          </t>
  </si>
  <si>
    <t>Total de l'actif</t>
  </si>
  <si>
    <t xml:space="preserve">             </t>
  </si>
  <si>
    <t>Contributions personnelles</t>
  </si>
  <si>
    <t>Remboursements de capital</t>
  </si>
  <si>
    <t>Achats de Capital</t>
  </si>
  <si>
    <t>Ventes de capital</t>
  </si>
  <si>
    <t>Banque</t>
  </si>
  <si>
    <t>Balance à banque - fin de l'année</t>
  </si>
  <si>
    <t>Balance à banque - début de l'année</t>
  </si>
  <si>
    <t xml:space="preserve">   Analyse</t>
  </si>
  <si>
    <t>Rentabilité</t>
  </si>
  <si>
    <t>Revenu net (cumulatif)</t>
  </si>
  <si>
    <t>Rendement de l'actif</t>
  </si>
  <si>
    <t>Rendement des capitaux propres</t>
  </si>
  <si>
    <t>Coût de production d'un produit valant 1 $</t>
  </si>
  <si>
    <t>Dépenses variables exprimées en % du revenu</t>
  </si>
  <si>
    <t xml:space="preserve"> - avant amortissement</t>
  </si>
  <si>
    <t xml:space="preserve"> - après amortissement</t>
  </si>
  <si>
    <t>Porcs</t>
  </si>
  <si>
    <t>Bovins laitiers</t>
  </si>
  <si>
    <t>Bénéfice net de la ferme</t>
  </si>
  <si>
    <t>Conçu par Rob Gamble</t>
  </si>
  <si>
    <t>Chef de programme, Genres d'entreprises et questions financières</t>
  </si>
  <si>
    <t>Ministère de l'agriculture et de l'alimentation, Guelph</t>
  </si>
  <si>
    <r>
      <t>Courriel:</t>
    </r>
    <r>
      <rPr>
        <sz val="10"/>
        <color indexed="12"/>
        <rFont val="Times New Roman"/>
        <family val="1"/>
      </rPr>
      <t xml:space="preserve"> rob.gamble@omaf.gov.on.ca</t>
    </r>
  </si>
  <si>
    <t>Menu - Analyse financière de la ferme</t>
  </si>
  <si>
    <t>Votre entreprise</t>
  </si>
  <si>
    <t>Analyse financière de la ferme</t>
  </si>
  <si>
    <t>Frais de subsistance</t>
  </si>
  <si>
    <t>Impôts</t>
  </si>
  <si>
    <t>Estimé</t>
  </si>
  <si>
    <t>Variation des comptes fournisseurs</t>
  </si>
  <si>
    <t>Variation des crédits à l'exploitation</t>
  </si>
  <si>
    <t>Variation de la valeur de l'inventaire :</t>
  </si>
  <si>
    <t>Total variable ou coûts d'opération</t>
  </si>
  <si>
    <t>Total des charges fixes</t>
  </si>
  <si>
    <t>Amortissement</t>
  </si>
  <si>
    <t>Apports du propriétaire</t>
  </si>
  <si>
    <t>Total des ventes</t>
  </si>
  <si>
    <t>Variables depuis l'année précédente</t>
  </si>
  <si>
    <t>Janvier 2001</t>
  </si>
  <si>
    <t>Information additionnelle requise</t>
  </si>
  <si>
    <t>ANNÉE PRÉCÉDENTE</t>
  </si>
  <si>
    <t>Cultures commerciales</t>
  </si>
  <si>
    <t>Charges variables exprimées en % du revenu</t>
  </si>
  <si>
    <t xml:space="preserve"> + Apports du propriétaire</t>
  </si>
  <si>
    <t xml:space="preserve"> - Retraits du propriétaire</t>
  </si>
  <si>
    <t>Capacité de remboursement de la dette</t>
  </si>
  <si>
    <t xml:space="preserve"> + Encaissements de la ferme</t>
  </si>
  <si>
    <t xml:space="preserve"> - Décaissements de la ferme</t>
  </si>
  <si>
    <t xml:space="preserve"> = Produits encaissés nets</t>
  </si>
  <si>
    <t xml:space="preserve"> + Paiements d'intérêts</t>
  </si>
  <si>
    <t>avant amortissement</t>
  </si>
  <si>
    <t>après amortissement</t>
  </si>
  <si>
    <t>Parc d'engraissement</t>
  </si>
  <si>
    <t>Vache-veau</t>
  </si>
  <si>
    <t>Remboursements de capital et intérêts</t>
  </si>
  <si>
    <t>Disponible pour capital et intérêts</t>
  </si>
  <si>
    <t>Disponible après payments de capital et intérêts</t>
  </si>
  <si>
    <t xml:space="preserve">Valeur des aliments achetés </t>
  </si>
  <si>
    <t>Valeur des animaux achetés</t>
  </si>
  <si>
    <t>Valeur de variation des stocks (+ou-)</t>
  </si>
  <si>
    <t xml:space="preserve">Prêts à terme </t>
  </si>
  <si>
    <t>Prêts d'exploitation et comptes fournisseurs</t>
  </si>
  <si>
    <t>SERVICE DE LA DETTE</t>
  </si>
  <si>
    <t>REMBOURSEMENTS DE LA DETTE EXIGIBLES</t>
  </si>
  <si>
    <t>Solde</t>
  </si>
  <si>
    <t>Taux</t>
  </si>
  <si>
    <t>PASSIF À COURT TERME</t>
  </si>
  <si>
    <t>Paiement annuels</t>
  </si>
  <si>
    <t>en fin d'année</t>
  </si>
  <si>
    <t>Capital</t>
  </si>
  <si>
    <t>PASSIF À LONG TERME</t>
  </si>
  <si>
    <t>Total général</t>
  </si>
  <si>
    <t>Comptes fournisseurs</t>
  </si>
  <si>
    <t>Description du prêt</t>
  </si>
  <si>
    <t xml:space="preserve"> + Apports des propriétaires</t>
  </si>
  <si>
    <t>Réserve pour l'acquisition d'actifs</t>
  </si>
  <si>
    <t>Service de la dette</t>
  </si>
  <si>
    <t>EXERCICE VISÉ PAR LES PRÉVISIONS</t>
  </si>
  <si>
    <t>EXERCICE PRÉCÉDENT</t>
  </si>
  <si>
    <t xml:space="preserve"> + Encaissements (entreprise)</t>
  </si>
  <si>
    <t xml:space="preserve"> - Décaissements (entreprise)</t>
  </si>
  <si>
    <t xml:space="preserve"> = Encaisse nette (entreprise)</t>
  </si>
  <si>
    <t xml:space="preserve"> - Retraits personnels</t>
  </si>
  <si>
    <t>Paiements de capital et d'intérêts</t>
  </si>
  <si>
    <t>Encaisse disponible pour les paiements de capital et d'intérêts</t>
  </si>
  <si>
    <t>Encaisse disponible après 
paiements de capital et intérêts</t>
  </si>
  <si>
    <t>Encaisse disponible après
paiements de capital et intérêts</t>
  </si>
  <si>
    <t>Pour la période:</t>
  </si>
  <si>
    <t>Total des comptes fournisseurs</t>
  </si>
  <si>
    <t>Prêts d'exploitation</t>
  </si>
  <si>
    <t>Total des prêts d'exploitation</t>
  </si>
  <si>
    <t>Total partiel</t>
  </si>
  <si>
    <t>Total des versements de capital et intérêts</t>
  </si>
  <si>
    <t>Solde au</t>
  </si>
  <si>
    <t>début de l'année</t>
  </si>
  <si>
    <t>d'intérêts</t>
  </si>
  <si>
    <t>APTITUDE À ASSURER LA SERVICE DE LA DETTE</t>
  </si>
  <si>
    <t>OPÉRATIONS</t>
  </si>
  <si>
    <t xml:space="preserve">    Revenu au comptant</t>
  </si>
  <si>
    <t xml:space="preserve">    Dépenses au comptant</t>
  </si>
  <si>
    <t>FINANCEMENT</t>
  </si>
  <si>
    <t xml:space="preserve">     Augmentation (réduction) de la ligne de crédit</t>
  </si>
  <si>
    <t xml:space="preserve">     Emprunts bancaires à terme</t>
  </si>
  <si>
    <t xml:space="preserve">     Paiements à terme</t>
  </si>
  <si>
    <t xml:space="preserve">     Apports du propriétaire</t>
  </si>
  <si>
    <t xml:space="preserve">     Retraits du propriétaire</t>
  </si>
  <si>
    <t>Contributions nette provenant de l'opération</t>
  </si>
  <si>
    <t>Contributions nette (déficit) provenant du financement</t>
  </si>
  <si>
    <t>INVESTISSEMENT</t>
  </si>
  <si>
    <t xml:space="preserve">     Ventes de biens capitaux</t>
  </si>
  <si>
    <t xml:space="preserve">     Achats de biens capitaux</t>
  </si>
  <si>
    <t>Contributions nette (déficit) de l'investissement</t>
  </si>
  <si>
    <t>VARIATION NETTE DE L'ENCAISSE</t>
  </si>
  <si>
    <t>PREUVE</t>
  </si>
  <si>
    <t xml:space="preserve">   </t>
  </si>
  <si>
    <t xml:space="preserve">     Encaisse à la fermeture</t>
  </si>
  <si>
    <t xml:space="preserve">     Encaisse à l'ouverture</t>
  </si>
  <si>
    <t>Variation nette de l'encaisse</t>
  </si>
  <si>
    <t>ÉCART DE LIQUIDITÉ</t>
  </si>
  <si>
    <t xml:space="preserve">** Source - Programme d'analyse de la gestion des exploitations agricoles de l'Ontario 1999 </t>
  </si>
  <si>
    <t>Valeurs repères **</t>
  </si>
  <si>
    <t>Efficacité financière</t>
  </si>
  <si>
    <t>Aptitude à assurer le service de la dette</t>
  </si>
  <si>
    <t>Solvabilité (santé financière)</t>
  </si>
  <si>
    <t>Encaisse disponible pour rembourser d'autres dettes</t>
  </si>
  <si>
    <t>Amortissement ou provision pour acquisition d'éléments d'actif</t>
  </si>
  <si>
    <t>Dépenses liées au coût de la vie</t>
  </si>
  <si>
    <t>Frais liées au coût de la vie</t>
  </si>
  <si>
    <t>Total des paiements d'intérêts</t>
  </si>
  <si>
    <t>Valeur de main d'oeuvre impayé</t>
  </si>
  <si>
    <t xml:space="preserve">      (Incluez les nouveaux prêts lorsque vous utilisez cette page pour faire des prévisions)</t>
  </si>
  <si>
    <t>Ratio de couverture des intérêts</t>
  </si>
  <si>
    <r>
      <t xml:space="preserve">Augmentation ou diminution des </t>
    </r>
    <r>
      <rPr>
        <b/>
        <sz val="9"/>
        <color indexed="18"/>
        <rFont val="Arial"/>
        <family val="2"/>
      </rPr>
      <t>revenus</t>
    </r>
    <r>
      <rPr>
        <sz val="9"/>
        <color indexed="18"/>
        <rFont val="Arial"/>
        <family val="2"/>
      </rPr>
      <t xml:space="preserve"> (+/-) :</t>
    </r>
  </si>
  <si>
    <r>
      <t xml:space="preserve">Augmentation ou diminution des </t>
    </r>
    <r>
      <rPr>
        <b/>
        <sz val="9"/>
        <color indexed="18"/>
        <rFont val="Arial"/>
        <family val="2"/>
      </rPr>
      <t>charges variables</t>
    </r>
    <r>
      <rPr>
        <sz val="9"/>
        <color indexed="18"/>
        <rFont val="Arial"/>
        <family val="2"/>
      </rPr>
      <t xml:space="preserve"> (+/-) :</t>
    </r>
  </si>
  <si>
    <r>
      <t>Augm. ou dim. des</t>
    </r>
    <r>
      <rPr>
        <b/>
        <sz val="9"/>
        <color indexed="18"/>
        <rFont val="Arial"/>
        <family val="2"/>
      </rPr>
      <t xml:space="preserve"> frais de subsistance de la famille</t>
    </r>
    <r>
      <rPr>
        <sz val="9"/>
        <color indexed="18"/>
        <rFont val="Arial"/>
        <family val="2"/>
      </rPr>
      <t xml:space="preserve"> (+/-) :</t>
    </r>
  </si>
  <si>
    <t>Incidence des changements combinés</t>
  </si>
  <si>
    <t>Données de l'impôt sur le revenu</t>
  </si>
  <si>
    <t>Ces données ne seront pas utilisées</t>
  </si>
  <si>
    <t>Ces données ne seont pas utilisées</t>
  </si>
  <si>
    <t>dans le calcul du revenu net</t>
  </si>
  <si>
    <t>Valeur du travail non rémunéré</t>
  </si>
  <si>
    <t>Dossier ferme</t>
  </si>
  <si>
    <t>Dette à terme - y compris la portion actuelle due cette année</t>
  </si>
  <si>
    <t>Emprunts à terme en cours d'année</t>
  </si>
  <si>
    <t>Autres dépenses</t>
  </si>
  <si>
    <t>ÉTAT DES MODIFICATIONS DE LA POSITION FINANCIÈRE</t>
  </si>
  <si>
    <r>
      <t>Travail à</t>
    </r>
    <r>
      <rPr>
        <sz val="10"/>
        <rFont val="Arial"/>
        <family val="2"/>
      </rPr>
      <t xml:space="preserve"> façon </t>
    </r>
    <r>
      <rPr>
        <sz val="10"/>
        <rFont val="Arial"/>
        <family val="2"/>
      </rPr>
      <t>et à contrat et louage de machinerie</t>
    </r>
  </si>
  <si>
    <t>Dépenses (inscrivez la partie "affaires" seulement)</t>
  </si>
  <si>
    <t xml:space="preserve"> ** voir note sur la dépréciation ci-bas</t>
  </si>
  <si>
    <t>Valeur nette</t>
  </si>
  <si>
    <t>APTITUDE À ASSURER LE SERVICE DE LA DETTE</t>
  </si>
  <si>
    <t>Variation du revenu</t>
  </si>
  <si>
    <t xml:space="preserve">Charges
variables </t>
  </si>
  <si>
    <t>Actuellement</t>
  </si>
  <si>
    <r>
      <t xml:space="preserve">Analyse par simulation  - </t>
    </r>
    <r>
      <rPr>
        <b/>
        <sz val="10"/>
        <color indexed="18"/>
        <rFont val="Arial"/>
        <family val="2"/>
      </rPr>
      <t>Utilisez cette section pour évaluer les changements suivants.</t>
    </r>
  </si>
  <si>
    <t xml:space="preserve">  Les coûts fixes sont surlignés en bleu sur la page de données </t>
  </si>
  <si>
    <t xml:space="preserve">  Voir la remarque sur la dépréciation à la page de données</t>
  </si>
  <si>
    <r>
      <t>L'</t>
    </r>
    <r>
      <rPr>
        <b/>
        <sz val="10"/>
        <rFont val="Arial"/>
        <family val="2"/>
      </rPr>
      <t>Analyse de la ferme du MAAARO</t>
    </r>
    <r>
      <rPr>
        <sz val="10"/>
        <rFont val="Arial"/>
        <family val="2"/>
      </rPr>
      <t xml:space="preserve"> est un programme conçu pour calculer</t>
    </r>
    <r>
      <rPr>
        <b/>
        <sz val="10"/>
        <rFont val="Arial"/>
        <family val="2"/>
      </rPr>
      <t xml:space="preserve"> la rentabilité, la solvabilité (santé financière), l'efficacité financière et l'aptitude à assurer le service de la dette</t>
    </r>
    <r>
      <rPr>
        <sz val="10"/>
        <rFont val="Arial"/>
        <family val="2"/>
      </rPr>
      <t xml:space="preserve">. Le programme vous permet d'inscrire les renseignements financiers de votre déclaration d'impôt sur le revenu puis les utilise pour analyser votre rendement opérationnel. Les données de votre ferme peuvent être comparées à des </t>
    </r>
    <r>
      <rPr>
        <b/>
        <sz val="10"/>
        <rFont val="Arial"/>
        <family val="2"/>
      </rPr>
      <t>données repères</t>
    </r>
    <r>
      <rPr>
        <sz val="10"/>
        <rFont val="Arial"/>
        <family val="2"/>
      </rPr>
      <t xml:space="preserve"> d'autres fermes participant au Programme d'analyse de la gestion des exploitations agricoles de l'Ontario. Une </t>
    </r>
    <r>
      <rPr>
        <b/>
        <sz val="10"/>
        <rFont val="Arial"/>
        <family val="2"/>
      </rPr>
      <t>section d'analyse par simulation</t>
    </r>
    <r>
      <rPr>
        <sz val="10"/>
        <rFont val="Arial"/>
        <family val="2"/>
      </rPr>
      <t xml:space="preserve"> vous permet de voir l'effet de changements quant au revenu, aux charges variables et aux frais de subsistance de la famille.</t>
    </r>
  </si>
  <si>
    <t xml:space="preserve">** La dépréciation, à des fins de gestion, est habituellement calculée comme 
10 % de la machinerie et 5 % des bâtiments. La déduction pour amortissement (DPA) est la version fiscale de la dépréciation, à la différence qu'il n'est pas nécessaire que la DPA soit demandée une année en particulier. Cela signifie que dans votre déclaration de revenus, il se peut qu'aucun montant n'apparaisse ou qu'un très gros montant y figure, selon votre situation fiscale. À des fins d'analyse, il serait plus précis d'utiliser un montant déjà déprécié. Vous pouvez inscrire ce montant dans la colonne DPA.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</si>
</sst>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_(* #,##0.00_);_(* \(#,##0.00\);_(* &quot;-&quot;??_);_(@_)"/>
    <numFmt numFmtId="167" formatCode="0.0%"/>
    <numFmt numFmtId="168" formatCode="_(* #,##0_);_(* \(#,##0\);_(* &quot;-&quot;??_);_(@_)"/>
    <numFmt numFmtId="169" formatCode="mmmm\ yyyy"/>
    <numFmt numFmtId="170" formatCode="mm/dd/yy_)"/>
    <numFmt numFmtId="171" formatCode="#,##0.00\ [$$-C0C]"/>
    <numFmt numFmtId="172" formatCode="#,##0\ [$$-C0C]_-"/>
    <numFmt numFmtId="173" formatCode="#,##0.00\ [$$-C0C]_-"/>
    <numFmt numFmtId="174" formatCode="#,##0\ [$$-C0C]_-;[Red]#,##0\ [$$-C0C]\-"/>
    <numFmt numFmtId="175" formatCode="#,##0.00\ [$$-C0C]_-;[Red]#,##0.00\ [$$-C0C]\-"/>
  </numFmts>
  <fonts count="80">
    <font>
      <sz val="8"/>
      <name val="Arial"/>
      <family val="2"/>
    </font>
    <font>
      <sz val="11"/>
      <color indexed="8"/>
      <name val="Calibri"/>
      <family val="2"/>
    </font>
    <font>
      <b/>
      <sz val="10"/>
      <name val="Arial"/>
      <family val="2"/>
    </font>
    <font>
      <sz val="10"/>
      <name val="Arial"/>
      <family val="2"/>
    </font>
    <font>
      <b/>
      <sz val="8"/>
      <color indexed="18"/>
      <name val="Arial"/>
      <family val="2"/>
    </font>
    <font>
      <b/>
      <sz val="9"/>
      <color indexed="18"/>
      <name val="Arial"/>
      <family val="2"/>
    </font>
    <font>
      <sz val="9"/>
      <name val="Arial"/>
      <family val="2"/>
    </font>
    <font>
      <b/>
      <sz val="10"/>
      <color indexed="18"/>
      <name val="Arial"/>
      <family val="2"/>
    </font>
    <font>
      <b/>
      <sz val="9"/>
      <name val="Arial"/>
      <family val="2"/>
    </font>
    <font>
      <b/>
      <sz val="11"/>
      <name val="Arial"/>
      <family val="2"/>
    </font>
    <font>
      <sz val="9"/>
      <color indexed="18"/>
      <name val="Arial"/>
      <family val="2"/>
    </font>
    <font>
      <b/>
      <i/>
      <sz val="9"/>
      <color indexed="18"/>
      <name val="Arial"/>
      <family val="2"/>
    </font>
    <font>
      <b/>
      <sz val="11"/>
      <color indexed="18"/>
      <name val="Arial"/>
      <family val="2"/>
    </font>
    <font>
      <b/>
      <sz val="8"/>
      <name val="Arial"/>
      <family val="2"/>
    </font>
    <font>
      <b/>
      <sz val="16"/>
      <color indexed="18"/>
      <name val="Arial"/>
      <family val="2"/>
    </font>
    <font>
      <b/>
      <sz val="18"/>
      <name val="Arial"/>
      <family val="2"/>
    </font>
    <font>
      <b/>
      <sz val="18"/>
      <color indexed="10"/>
      <name val="Arial"/>
      <family val="2"/>
    </font>
    <font>
      <b/>
      <sz val="10"/>
      <color indexed="10"/>
      <name val="Arial"/>
      <family val="2"/>
    </font>
    <font>
      <sz val="10"/>
      <color indexed="10"/>
      <name val="Arial"/>
      <family val="2"/>
    </font>
    <font>
      <b/>
      <i/>
      <sz val="10"/>
      <color indexed="18"/>
      <name val="Arial"/>
      <family val="2"/>
    </font>
    <font>
      <i/>
      <sz val="10"/>
      <color indexed="18"/>
      <name val="Arial"/>
      <family val="2"/>
    </font>
    <font>
      <b/>
      <sz val="10"/>
      <name val="Times New Roman"/>
      <family val="1"/>
    </font>
    <font>
      <sz val="10"/>
      <color indexed="12"/>
      <name val="Times New Roman"/>
      <family val="1"/>
    </font>
    <font>
      <b/>
      <i/>
      <sz val="11"/>
      <color indexed="18"/>
      <name val="Arial"/>
      <family val="2"/>
    </font>
    <font>
      <sz val="8"/>
      <color indexed="18"/>
      <name val="Arial"/>
      <family val="2"/>
    </font>
    <font>
      <sz val="12"/>
      <color indexed="8"/>
      <name val="Arial"/>
      <family val="2"/>
    </font>
    <font>
      <b/>
      <sz val="16"/>
      <color indexed="8"/>
      <name val="Arial"/>
      <family val="2"/>
    </font>
    <font>
      <sz val="9"/>
      <color indexed="8"/>
      <name val="Arial"/>
      <family val="2"/>
    </font>
    <font>
      <b/>
      <sz val="11"/>
      <color indexed="8"/>
      <name val="Arial"/>
      <family val="2"/>
    </font>
    <font>
      <sz val="8"/>
      <color indexed="8"/>
      <name val="Arial"/>
      <family val="2"/>
    </font>
    <font>
      <b/>
      <sz val="10"/>
      <color indexed="8"/>
      <name val="Arial"/>
      <family val="2"/>
    </font>
    <font>
      <b/>
      <sz val="8"/>
      <color indexed="8"/>
      <name val="Arial"/>
      <family val="2"/>
    </font>
    <font>
      <sz val="8"/>
      <color indexed="12"/>
      <name val="Arial"/>
      <family val="2"/>
    </font>
    <font>
      <b/>
      <sz val="12"/>
      <color indexed="8"/>
      <name val="Arial"/>
      <family val="2"/>
    </font>
    <font>
      <b/>
      <sz val="9"/>
      <color indexed="8"/>
      <name val="Arial"/>
      <family val="2"/>
    </font>
    <font>
      <b/>
      <sz val="8"/>
      <color indexed="10"/>
      <name val="Arial"/>
      <family val="2"/>
    </font>
    <font>
      <sz val="8"/>
      <color indexed="10"/>
      <name val="Arial"/>
      <family val="2"/>
    </font>
    <font>
      <b/>
      <sz val="8"/>
      <color indexed="50"/>
      <name val="Arial"/>
      <family val="2"/>
    </font>
    <font>
      <sz val="7"/>
      <name val="Tahoma"/>
      <family val="2"/>
    </font>
    <font>
      <sz val="9"/>
      <color indexed="12"/>
      <name val="Arial"/>
      <family val="2"/>
    </font>
    <font>
      <b/>
      <sz val="9"/>
      <color indexed="50"/>
      <name val="Arial"/>
      <family val="2"/>
    </font>
    <font>
      <b/>
      <sz val="12"/>
      <color indexed="18"/>
      <name val="Arial"/>
      <family val="2"/>
    </font>
    <font>
      <b/>
      <sz val="13"/>
      <name val="Arial"/>
      <family val="2"/>
    </font>
    <font>
      <sz val="10"/>
      <name val="Times New Roman"/>
      <family val="1"/>
    </font>
    <font>
      <b/>
      <sz val="8.5"/>
      <name val="Arial"/>
      <family val="2"/>
    </font>
    <font>
      <sz val="10"/>
      <color indexed="18"/>
      <name val="Arial"/>
      <family val="2"/>
    </font>
    <font>
      <sz val="12"/>
      <color indexed="18"/>
      <name val="Arial"/>
      <family val="2"/>
    </font>
    <font>
      <sz val="11"/>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49"/>
        <bgColor indexed="64"/>
      </patternFill>
    </fill>
    <fill>
      <patternFill patternType="solid">
        <fgColor indexed="40"/>
        <bgColor indexed="64"/>
      </patternFill>
    </fill>
    <fill>
      <patternFill patternType="solid">
        <fgColor indexed="48"/>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11"/>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bottom style="thin"/>
    </border>
    <border>
      <left/>
      <right style="thin"/>
      <top style="thick"/>
      <bottom style="thin"/>
    </border>
    <border>
      <left style="thick"/>
      <right/>
      <top/>
      <bottom/>
    </border>
    <border>
      <left/>
      <right style="thick"/>
      <top/>
      <bottom/>
    </border>
    <border>
      <left/>
      <right style="thin"/>
      <top/>
      <bottom style="thin"/>
    </border>
    <border>
      <left/>
      <right/>
      <top style="thin"/>
      <bottom/>
    </border>
    <border>
      <left/>
      <right style="thick"/>
      <top style="thin"/>
      <bottom/>
    </border>
    <border>
      <left/>
      <right/>
      <top/>
      <bottom style="thin"/>
    </border>
    <border>
      <left style="thick"/>
      <right/>
      <top style="thin"/>
      <bottom style="thin"/>
    </border>
    <border>
      <left/>
      <right/>
      <top style="thin"/>
      <bottom style="thin"/>
    </border>
    <border>
      <left/>
      <right style="thin"/>
      <top style="thin"/>
      <bottom style="thin"/>
    </border>
    <border>
      <left/>
      <right style="thick"/>
      <top style="thin"/>
      <bottom style="thin"/>
    </border>
    <border>
      <left style="thin"/>
      <right style="thick"/>
      <top/>
      <bottom style="thin"/>
    </border>
    <border>
      <left style="thin"/>
      <right style="thick"/>
      <top style="thin"/>
      <bottom style="thin"/>
    </border>
    <border>
      <left style="thin"/>
      <right style="thick"/>
      <top style="thin"/>
      <bottom/>
    </border>
    <border>
      <left style="thick"/>
      <right/>
      <top style="thin"/>
      <bottom style="thick"/>
    </border>
    <border>
      <left/>
      <right/>
      <top style="thin"/>
      <bottom style="thick"/>
    </border>
    <border>
      <left/>
      <right/>
      <top/>
      <bottom style="thick"/>
    </border>
    <border>
      <left/>
      <right style="thin"/>
      <top style="thin"/>
      <bottom style="thick"/>
    </border>
    <border>
      <left style="thin"/>
      <right style="thick"/>
      <top style="thin"/>
      <bottom style="thick"/>
    </border>
    <border>
      <left style="thick"/>
      <right/>
      <top style="thick"/>
      <bottom style="thin"/>
    </border>
    <border>
      <left/>
      <right/>
      <top style="thick"/>
      <bottom/>
    </border>
    <border>
      <left style="thin"/>
      <right style="thick"/>
      <top style="thick"/>
      <bottom style="thin"/>
    </border>
    <border>
      <left style="thick"/>
      <right/>
      <top/>
      <bottom style="thick"/>
    </border>
    <border>
      <left/>
      <right/>
      <top style="medium">
        <color indexed="23"/>
      </top>
      <bottom style="medium">
        <color indexed="23"/>
      </bottom>
    </border>
    <border>
      <left/>
      <right/>
      <top style="thin">
        <color indexed="23"/>
      </top>
      <bottom/>
    </border>
    <border>
      <left/>
      <right style="thick"/>
      <top style="thick"/>
      <bottom style="thin"/>
    </border>
    <border>
      <left/>
      <right style="thin"/>
      <top style="thin"/>
      <bottom/>
    </border>
    <border>
      <left style="thick"/>
      <right style="thick"/>
      <top style="thick"/>
      <bottom style="thick"/>
    </border>
    <border>
      <left/>
      <right style="thick"/>
      <top/>
      <bottom style="thin"/>
    </border>
    <border>
      <left/>
      <right style="thick">
        <color indexed="8"/>
      </right>
      <top style="thin"/>
      <bottom/>
    </border>
    <border>
      <left/>
      <right style="thick">
        <color indexed="8"/>
      </right>
      <top/>
      <bottom style="thin"/>
    </border>
    <border>
      <left style="thick"/>
      <right style="thick"/>
      <top style="thick"/>
      <bottom/>
    </border>
    <border>
      <left style="thick"/>
      <right/>
      <top style="thick"/>
      <bottom/>
    </border>
    <border>
      <left/>
      <right style="thin"/>
      <top/>
      <bottom/>
    </border>
    <border>
      <left/>
      <right/>
      <top/>
      <bottom style="medium">
        <color indexed="23"/>
      </bottom>
    </border>
    <border>
      <left style="thin"/>
      <right style="thin"/>
      <top style="medium">
        <color indexed="23"/>
      </top>
      <bottom style="medium">
        <color indexed="23"/>
      </bottom>
    </border>
    <border>
      <left style="thin"/>
      <right style="thin"/>
      <top/>
      <bottom/>
    </border>
    <border>
      <left/>
      <right/>
      <top style="thin">
        <color indexed="23"/>
      </top>
      <bottom style="medium">
        <color indexed="2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color indexed="23"/>
      </top>
      <bottom/>
    </border>
    <border>
      <left style="thin"/>
      <right style="thin"/>
      <top style="thin"/>
      <bottom style="medium">
        <color indexed="2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double">
        <color indexed="8"/>
      </bottom>
    </border>
    <border>
      <left/>
      <right style="thin">
        <color indexed="8"/>
      </right>
      <top/>
      <bottom style="double">
        <color indexed="8"/>
      </bottom>
    </border>
    <border>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
      <left style="thin">
        <color indexed="8"/>
      </left>
      <right/>
      <top/>
      <bottom/>
    </border>
    <border>
      <left style="thin">
        <color indexed="8"/>
      </left>
      <right/>
      <top/>
      <bottom style="thin">
        <color indexed="8"/>
      </bottom>
    </border>
    <border>
      <left style="medium"/>
      <right/>
      <top style="thin">
        <color indexed="23"/>
      </top>
      <bottom/>
    </border>
    <border>
      <left style="medium"/>
      <right/>
      <top style="medium">
        <color indexed="23"/>
      </top>
      <bottom style="medium">
        <color indexed="23"/>
      </bottom>
    </border>
    <border>
      <left style="thin"/>
      <right style="medium"/>
      <top style="medium">
        <color indexed="23"/>
      </top>
      <bottom style="medium">
        <color indexed="23"/>
      </bottom>
    </border>
    <border>
      <left style="medium"/>
      <right/>
      <top style="medium">
        <color indexed="23"/>
      </top>
      <bottom style="medium"/>
    </border>
    <border>
      <left style="thin"/>
      <right/>
      <top style="thick"/>
      <bottom style="thin"/>
    </border>
    <border>
      <left style="thick"/>
      <right/>
      <top style="thin"/>
      <bottom/>
    </border>
    <border>
      <left style="thick"/>
      <right/>
      <top/>
      <bottom style="thin"/>
    </border>
    <border>
      <left style="thin"/>
      <right/>
      <top style="thin"/>
      <bottom/>
    </border>
    <border>
      <left style="thin"/>
      <right/>
      <top/>
      <bottom style="thin"/>
    </border>
    <border>
      <left style="thin"/>
      <right style="thin"/>
      <top style="thin"/>
      <bottom/>
    </border>
    <border>
      <left style="thin"/>
      <right style="thin"/>
      <top style="thin">
        <color indexed="23"/>
      </top>
      <bottom/>
    </border>
    <border>
      <left style="thin"/>
      <right style="thin"/>
      <top style="medium">
        <color indexed="23"/>
      </top>
      <bottom style="thin"/>
    </border>
    <border>
      <left style="thin"/>
      <right style="medium"/>
      <top/>
      <bottom/>
    </border>
    <border>
      <left style="thin"/>
      <right style="medium"/>
      <top style="thin">
        <color indexed="23"/>
      </top>
      <bottom/>
    </border>
    <border>
      <left/>
      <right/>
      <top style="medium">
        <color indexed="23"/>
      </top>
      <bottom style="medium"/>
    </border>
    <border>
      <left style="thin"/>
      <right style="thin"/>
      <top style="medium">
        <color indexed="23"/>
      </top>
      <bottom style="medium"/>
    </border>
    <border>
      <left style="thin"/>
      <right style="medium"/>
      <top style="medium">
        <color indexed="23"/>
      </top>
      <bottom style="medium"/>
    </border>
    <border>
      <left/>
      <right/>
      <top style="medium"/>
      <bottom style="medium">
        <color indexed="23"/>
      </bottom>
    </border>
    <border>
      <left/>
      <right style="medium"/>
      <top style="medium"/>
      <bottom style="medium">
        <color indexed="23"/>
      </bottom>
    </border>
    <border>
      <left style="thin"/>
      <right style="medium"/>
      <top style="thin"/>
      <bottom style="medium">
        <color indexed="23"/>
      </bottom>
    </border>
    <border>
      <left style="medium"/>
      <right/>
      <top style="medium"/>
      <bottom style="medium">
        <color indexed="23"/>
      </bottom>
    </border>
    <border>
      <left/>
      <right style="thin">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3" fillId="0" borderId="0">
      <alignment/>
      <protection/>
    </xf>
    <xf numFmtId="0" fontId="43" fillId="0" borderId="0">
      <alignment/>
      <protection/>
    </xf>
    <xf numFmtId="0" fontId="0" fillId="32" borderId="7" applyNumberFormat="0" applyFont="0" applyAlignment="0" applyProtection="0"/>
    <xf numFmtId="0" fontId="76" fillId="27" borderId="8" applyNumberFormat="0" applyAlignment="0" applyProtection="0"/>
    <xf numFmtId="9" fontId="3"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59">
    <xf numFmtId="0" fontId="0" fillId="0" borderId="0" xfId="0" applyAlignment="1">
      <alignment/>
    </xf>
    <xf numFmtId="0" fontId="3" fillId="0" borderId="0" xfId="55">
      <alignment/>
      <protection/>
    </xf>
    <xf numFmtId="0" fontId="2" fillId="0" borderId="0" xfId="55" applyFont="1">
      <alignment/>
      <protection/>
    </xf>
    <xf numFmtId="0" fontId="3" fillId="0" borderId="10" xfId="55" applyBorder="1">
      <alignment/>
      <protection/>
    </xf>
    <xf numFmtId="0" fontId="3" fillId="0" borderId="11" xfId="55" applyBorder="1">
      <alignment/>
      <protection/>
    </xf>
    <xf numFmtId="0" fontId="3" fillId="0" borderId="12" xfId="55" applyBorder="1">
      <alignment/>
      <protection/>
    </xf>
    <xf numFmtId="0" fontId="3" fillId="0" borderId="0" xfId="55" applyBorder="1">
      <alignment/>
      <protection/>
    </xf>
    <xf numFmtId="0" fontId="3" fillId="0" borderId="13" xfId="55" applyBorder="1">
      <alignment/>
      <protection/>
    </xf>
    <xf numFmtId="0" fontId="3" fillId="0" borderId="14" xfId="55" applyBorder="1">
      <alignment/>
      <protection/>
    </xf>
    <xf numFmtId="0" fontId="3" fillId="0" borderId="15" xfId="55" applyBorder="1">
      <alignment/>
      <protection/>
    </xf>
    <xf numFmtId="0" fontId="3" fillId="0" borderId="16" xfId="55" applyBorder="1">
      <alignment/>
      <protection/>
    </xf>
    <xf numFmtId="0" fontId="3" fillId="0" borderId="17" xfId="55" applyBorder="1">
      <alignment/>
      <protection/>
    </xf>
    <xf numFmtId="0" fontId="3" fillId="0" borderId="18" xfId="55" applyBorder="1">
      <alignment/>
      <protection/>
    </xf>
    <xf numFmtId="0" fontId="3" fillId="0" borderId="19" xfId="55" applyBorder="1">
      <alignment/>
      <protection/>
    </xf>
    <xf numFmtId="0" fontId="3" fillId="0" borderId="20" xfId="55" applyBorder="1">
      <alignment/>
      <protection/>
    </xf>
    <xf numFmtId="0" fontId="2" fillId="0" borderId="12" xfId="55" applyFont="1" applyBorder="1">
      <alignment/>
      <protection/>
    </xf>
    <xf numFmtId="0" fontId="3" fillId="0" borderId="21" xfId="55" applyBorder="1">
      <alignment/>
      <protection/>
    </xf>
    <xf numFmtId="0" fontId="3" fillId="0" borderId="22" xfId="55" applyBorder="1">
      <alignment/>
      <protection/>
    </xf>
    <xf numFmtId="0" fontId="3" fillId="0" borderId="23" xfId="55" applyBorder="1">
      <alignment/>
      <protection/>
    </xf>
    <xf numFmtId="0" fontId="3" fillId="0" borderId="24" xfId="55" applyBorder="1">
      <alignment/>
      <protection/>
    </xf>
    <xf numFmtId="0" fontId="2" fillId="0" borderId="25" xfId="55" applyFont="1" applyBorder="1">
      <alignment/>
      <protection/>
    </xf>
    <xf numFmtId="0" fontId="3" fillId="0" borderId="26" xfId="55" applyBorder="1">
      <alignment/>
      <protection/>
    </xf>
    <xf numFmtId="0" fontId="3" fillId="0" borderId="27" xfId="55" applyBorder="1">
      <alignment/>
      <protection/>
    </xf>
    <xf numFmtId="0" fontId="3" fillId="0" borderId="28" xfId="55" applyBorder="1">
      <alignment/>
      <protection/>
    </xf>
    <xf numFmtId="0" fontId="3" fillId="0" borderId="29" xfId="55" applyBorder="1">
      <alignment/>
      <protection/>
    </xf>
    <xf numFmtId="0" fontId="2" fillId="0" borderId="30" xfId="55" applyFont="1" applyBorder="1">
      <alignment/>
      <protection/>
    </xf>
    <xf numFmtId="0" fontId="3" fillId="0" borderId="31" xfId="55" applyBorder="1">
      <alignment/>
      <protection/>
    </xf>
    <xf numFmtId="0" fontId="3" fillId="0" borderId="32" xfId="55" applyBorder="1">
      <alignment/>
      <protection/>
    </xf>
    <xf numFmtId="0" fontId="3" fillId="0" borderId="33" xfId="55" applyBorder="1">
      <alignment/>
      <protection/>
    </xf>
    <xf numFmtId="0" fontId="3" fillId="0" borderId="0" xfId="55" applyFont="1" applyBorder="1">
      <alignment/>
      <protection/>
    </xf>
    <xf numFmtId="166" fontId="3" fillId="33" borderId="17" xfId="55" applyNumberFormat="1" applyFont="1" applyFill="1" applyBorder="1" applyProtection="1">
      <alignment/>
      <protection locked="0"/>
    </xf>
    <xf numFmtId="166" fontId="3" fillId="0" borderId="0" xfId="55" applyNumberFormat="1">
      <alignment/>
      <protection/>
    </xf>
    <xf numFmtId="0" fontId="6" fillId="0" borderId="0" xfId="0" applyFont="1" applyFill="1" applyBorder="1" applyAlignment="1">
      <alignment/>
    </xf>
    <xf numFmtId="0" fontId="6" fillId="0" borderId="34" xfId="0" applyFont="1" applyFill="1" applyBorder="1" applyAlignment="1">
      <alignment/>
    </xf>
    <xf numFmtId="0" fontId="6" fillId="0" borderId="35" xfId="0" applyFont="1" applyFill="1" applyBorder="1" applyAlignment="1">
      <alignment/>
    </xf>
    <xf numFmtId="10" fontId="8" fillId="0" borderId="34" xfId="0" applyNumberFormat="1" applyFont="1" applyFill="1" applyBorder="1" applyAlignment="1">
      <alignment/>
    </xf>
    <xf numFmtId="0" fontId="5" fillId="0" borderId="0" xfId="0" applyFont="1" applyFill="1" applyBorder="1" applyAlignment="1">
      <alignment/>
    </xf>
    <xf numFmtId="0" fontId="6" fillId="0" borderId="35" xfId="55" applyFont="1" applyFill="1" applyBorder="1" applyAlignment="1">
      <alignment/>
      <protection/>
    </xf>
    <xf numFmtId="0" fontId="3" fillId="34" borderId="10" xfId="55" applyFill="1" applyBorder="1">
      <alignment/>
      <protection/>
    </xf>
    <xf numFmtId="0" fontId="3" fillId="34" borderId="11" xfId="55" applyFill="1" applyBorder="1">
      <alignment/>
      <protection/>
    </xf>
    <xf numFmtId="0" fontId="3" fillId="34" borderId="36" xfId="55" applyFill="1" applyBorder="1">
      <alignment/>
      <protection/>
    </xf>
    <xf numFmtId="0" fontId="3" fillId="34" borderId="12" xfId="55" applyFill="1" applyBorder="1">
      <alignment/>
      <protection/>
    </xf>
    <xf numFmtId="0" fontId="3" fillId="34" borderId="0" xfId="55" applyFill="1" applyBorder="1">
      <alignment/>
      <protection/>
    </xf>
    <xf numFmtId="0" fontId="3" fillId="34" borderId="37" xfId="55" applyFill="1" applyBorder="1">
      <alignment/>
      <protection/>
    </xf>
    <xf numFmtId="0" fontId="3" fillId="34" borderId="13" xfId="55" applyFill="1" applyBorder="1">
      <alignment/>
      <protection/>
    </xf>
    <xf numFmtId="0" fontId="3" fillId="34" borderId="14" xfId="55" applyFill="1" applyBorder="1">
      <alignment/>
      <protection/>
    </xf>
    <xf numFmtId="0" fontId="3" fillId="34" borderId="38" xfId="55" applyFill="1" applyBorder="1">
      <alignment/>
      <protection/>
    </xf>
    <xf numFmtId="0" fontId="3" fillId="34" borderId="38" xfId="55" applyFont="1" applyFill="1" applyBorder="1">
      <alignment/>
      <protection/>
    </xf>
    <xf numFmtId="0" fontId="3" fillId="34" borderId="15" xfId="55" applyFill="1" applyBorder="1">
      <alignment/>
      <protection/>
    </xf>
    <xf numFmtId="0" fontId="3" fillId="34" borderId="17" xfId="55" applyFill="1" applyBorder="1">
      <alignment/>
      <protection/>
    </xf>
    <xf numFmtId="0" fontId="3" fillId="34" borderId="39" xfId="55" applyFill="1" applyBorder="1">
      <alignment/>
      <protection/>
    </xf>
    <xf numFmtId="0" fontId="3" fillId="34" borderId="40" xfId="55" applyFill="1" applyBorder="1">
      <alignment/>
      <protection/>
    </xf>
    <xf numFmtId="0" fontId="3" fillId="34" borderId="41" xfId="55" applyFill="1" applyBorder="1">
      <alignment/>
      <protection/>
    </xf>
    <xf numFmtId="0" fontId="3" fillId="34" borderId="16" xfId="55" applyFill="1" applyBorder="1">
      <alignment/>
      <protection/>
    </xf>
    <xf numFmtId="0" fontId="3" fillId="34" borderId="42" xfId="55" applyFill="1" applyBorder="1">
      <alignment/>
      <protection/>
    </xf>
    <xf numFmtId="0" fontId="3" fillId="34" borderId="43" xfId="55" applyFill="1" applyBorder="1">
      <alignment/>
      <protection/>
    </xf>
    <xf numFmtId="0" fontId="3" fillId="34" borderId="0" xfId="55" applyFont="1" applyFill="1" applyBorder="1">
      <alignment/>
      <protection/>
    </xf>
    <xf numFmtId="0" fontId="3" fillId="34" borderId="17" xfId="55" applyFill="1" applyBorder="1" quotePrefix="1">
      <alignment/>
      <protection/>
    </xf>
    <xf numFmtId="0" fontId="3" fillId="34" borderId="44" xfId="55" applyFill="1" applyBorder="1">
      <alignment/>
      <protection/>
    </xf>
    <xf numFmtId="0" fontId="3" fillId="34" borderId="19" xfId="55" applyFill="1" applyBorder="1">
      <alignment/>
      <protection/>
    </xf>
    <xf numFmtId="0" fontId="3" fillId="34" borderId="20" xfId="55" applyFill="1" applyBorder="1">
      <alignment/>
      <protection/>
    </xf>
    <xf numFmtId="0" fontId="9" fillId="0" borderId="12" xfId="55" applyFont="1" applyBorder="1">
      <alignment/>
      <protection/>
    </xf>
    <xf numFmtId="0" fontId="3" fillId="0" borderId="0" xfId="55" applyFill="1">
      <alignment/>
      <protection/>
    </xf>
    <xf numFmtId="0" fontId="8" fillId="33" borderId="34" xfId="0" applyFont="1" applyFill="1" applyBorder="1" applyAlignment="1">
      <alignment/>
    </xf>
    <xf numFmtId="0" fontId="6" fillId="33" borderId="34" xfId="0" applyFont="1" applyFill="1" applyBorder="1" applyAlignment="1">
      <alignment/>
    </xf>
    <xf numFmtId="5" fontId="6" fillId="35" borderId="34" xfId="44" applyNumberFormat="1" applyFont="1" applyFill="1" applyBorder="1" applyAlignment="1">
      <alignment/>
    </xf>
    <xf numFmtId="0" fontId="10" fillId="0" borderId="34" xfId="0" applyFont="1" applyFill="1" applyBorder="1" applyAlignment="1">
      <alignment horizontal="left"/>
    </xf>
    <xf numFmtId="0" fontId="11" fillId="35" borderId="34" xfId="0" applyFont="1" applyFill="1" applyBorder="1" applyAlignment="1">
      <alignment horizontal="left"/>
    </xf>
    <xf numFmtId="0" fontId="10" fillId="0" borderId="35" xfId="0" applyFont="1" applyFill="1" applyBorder="1" applyAlignment="1">
      <alignment/>
    </xf>
    <xf numFmtId="0" fontId="12" fillId="36" borderId="0" xfId="0" applyFont="1" applyFill="1" applyBorder="1" applyAlignment="1">
      <alignment horizontal="left"/>
    </xf>
    <xf numFmtId="0" fontId="6" fillId="36" borderId="0" xfId="0" applyFont="1" applyFill="1" applyBorder="1" applyAlignment="1">
      <alignment/>
    </xf>
    <xf numFmtId="0" fontId="3" fillId="0" borderId="0" xfId="0" applyFont="1" applyAlignment="1">
      <alignment/>
    </xf>
    <xf numFmtId="0" fontId="2" fillId="0" borderId="0" xfId="0" applyFont="1" applyFill="1" applyAlignment="1">
      <alignment/>
    </xf>
    <xf numFmtId="0" fontId="0" fillId="0" borderId="0" xfId="0" applyFill="1" applyAlignment="1">
      <alignment/>
    </xf>
    <xf numFmtId="0" fontId="6" fillId="34" borderId="45" xfId="0" applyFont="1" applyFill="1" applyBorder="1" applyAlignment="1">
      <alignment/>
    </xf>
    <xf numFmtId="167" fontId="6" fillId="34" borderId="34" xfId="59" applyNumberFormat="1" applyFont="1" applyFill="1" applyBorder="1" applyAlignment="1">
      <alignment/>
    </xf>
    <xf numFmtId="167" fontId="6" fillId="34" borderId="34" xfId="59" applyNumberFormat="1" applyFont="1" applyFill="1" applyBorder="1" applyAlignment="1" quotePrefix="1">
      <alignment/>
    </xf>
    <xf numFmtId="4" fontId="6" fillId="34" borderId="0" xfId="0" applyNumberFormat="1" applyFont="1" applyFill="1" applyAlignment="1">
      <alignment/>
    </xf>
    <xf numFmtId="167" fontId="8" fillId="0" borderId="34" xfId="59" applyNumberFormat="1" applyFont="1" applyFill="1" applyBorder="1" applyAlignment="1">
      <alignment/>
    </xf>
    <xf numFmtId="167" fontId="8" fillId="0" borderId="34" xfId="59" applyNumberFormat="1" applyFont="1" applyFill="1" applyBorder="1" applyAlignment="1" quotePrefix="1">
      <alignment/>
    </xf>
    <xf numFmtId="4" fontId="8" fillId="0" borderId="0" xfId="0" applyNumberFormat="1" applyFont="1" applyAlignment="1">
      <alignment/>
    </xf>
    <xf numFmtId="0" fontId="8" fillId="0" borderId="34" xfId="0" applyFont="1" applyFill="1" applyBorder="1" applyAlignment="1">
      <alignment/>
    </xf>
    <xf numFmtId="167" fontId="6" fillId="34" borderId="46" xfId="59" applyNumberFormat="1" applyFont="1" applyFill="1" applyBorder="1" applyAlignment="1">
      <alignment/>
    </xf>
    <xf numFmtId="0" fontId="6" fillId="33" borderId="46" xfId="0" applyFont="1" applyFill="1" applyBorder="1" applyAlignment="1">
      <alignment/>
    </xf>
    <xf numFmtId="167" fontId="6" fillId="34" borderId="46" xfId="59" applyNumberFormat="1" applyFont="1" applyFill="1" applyBorder="1" applyAlignment="1" quotePrefix="1">
      <alignment/>
    </xf>
    <xf numFmtId="4" fontId="6" fillId="34" borderId="47" xfId="0" applyNumberFormat="1" applyFont="1" applyFill="1" applyBorder="1" applyAlignment="1">
      <alignment/>
    </xf>
    <xf numFmtId="0" fontId="6" fillId="0" borderId="46" xfId="0" applyFont="1" applyFill="1" applyBorder="1" applyAlignment="1">
      <alignment/>
    </xf>
    <xf numFmtId="0" fontId="13" fillId="33" borderId="34" xfId="0" applyFont="1" applyFill="1" applyBorder="1" applyAlignment="1">
      <alignment horizontal="center"/>
    </xf>
    <xf numFmtId="0" fontId="3" fillId="0" borderId="0" xfId="55" applyFont="1" applyFill="1" applyAlignment="1">
      <alignment horizontal="center"/>
      <protection/>
    </xf>
    <xf numFmtId="166" fontId="3" fillId="33" borderId="0" xfId="55" applyNumberFormat="1" applyFill="1" applyBorder="1" applyAlignment="1" applyProtection="1">
      <alignment horizontal="left"/>
      <protection locked="0"/>
    </xf>
    <xf numFmtId="168" fontId="3" fillId="33" borderId="0" xfId="55" applyNumberFormat="1" applyFill="1" applyBorder="1" applyAlignment="1" applyProtection="1">
      <alignment horizontal="left"/>
      <protection locked="0"/>
    </xf>
    <xf numFmtId="168" fontId="3" fillId="33" borderId="19" xfId="55" applyNumberFormat="1" applyFill="1" applyBorder="1" applyProtection="1">
      <alignment/>
      <protection locked="0"/>
    </xf>
    <xf numFmtId="168" fontId="3" fillId="33" borderId="15" xfId="55" applyNumberFormat="1" applyFill="1" applyBorder="1" applyProtection="1">
      <alignment/>
      <protection locked="0"/>
    </xf>
    <xf numFmtId="168" fontId="3" fillId="33" borderId="17" xfId="55" applyNumberFormat="1" applyFill="1" applyBorder="1" applyProtection="1">
      <alignment/>
      <protection locked="0"/>
    </xf>
    <xf numFmtId="168" fontId="2" fillId="37" borderId="26" xfId="55" applyNumberFormat="1" applyFont="1" applyFill="1" applyBorder="1">
      <alignment/>
      <protection/>
    </xf>
    <xf numFmtId="168" fontId="2" fillId="37" borderId="10" xfId="55" applyNumberFormat="1" applyFont="1" applyFill="1" applyBorder="1">
      <alignment/>
      <protection/>
    </xf>
    <xf numFmtId="168" fontId="3" fillId="0" borderId="19" xfId="55" applyNumberFormat="1" applyBorder="1">
      <alignment/>
      <protection/>
    </xf>
    <xf numFmtId="168" fontId="3" fillId="0" borderId="17" xfId="55" applyNumberFormat="1" applyBorder="1">
      <alignment/>
      <protection/>
    </xf>
    <xf numFmtId="168" fontId="3" fillId="33" borderId="0" xfId="55" applyNumberFormat="1" applyFill="1" applyBorder="1" applyProtection="1">
      <alignment/>
      <protection locked="0"/>
    </xf>
    <xf numFmtId="168" fontId="3" fillId="33" borderId="0" xfId="55" applyNumberFormat="1" applyFont="1" applyFill="1" applyProtection="1">
      <alignment/>
      <protection locked="0"/>
    </xf>
    <xf numFmtId="168" fontId="3" fillId="33" borderId="19" xfId="55" applyNumberFormat="1" applyFont="1" applyFill="1" applyBorder="1" applyProtection="1">
      <alignment/>
      <protection locked="0"/>
    </xf>
    <xf numFmtId="168" fontId="3" fillId="33" borderId="15" xfId="55" applyNumberFormat="1" applyFont="1" applyFill="1" applyBorder="1" applyProtection="1">
      <alignment/>
      <protection locked="0"/>
    </xf>
    <xf numFmtId="168" fontId="3" fillId="33" borderId="0" xfId="55" applyNumberFormat="1" applyFill="1" applyProtection="1">
      <alignment/>
      <protection locked="0"/>
    </xf>
    <xf numFmtId="168" fontId="3" fillId="33" borderId="17" xfId="55" applyNumberFormat="1" applyFont="1" applyFill="1" applyBorder="1" applyProtection="1">
      <alignment/>
      <protection locked="0"/>
    </xf>
    <xf numFmtId="168" fontId="3" fillId="0" borderId="0" xfId="55" applyNumberFormat="1" applyBorder="1">
      <alignment/>
      <protection/>
    </xf>
    <xf numFmtId="168" fontId="3" fillId="0" borderId="0" xfId="55" applyNumberFormat="1">
      <alignment/>
      <protection/>
    </xf>
    <xf numFmtId="168" fontId="2" fillId="37" borderId="19" xfId="55" applyNumberFormat="1" applyFont="1" applyFill="1" applyBorder="1">
      <alignment/>
      <protection/>
    </xf>
    <xf numFmtId="168" fontId="2" fillId="37" borderId="17" xfId="55" applyNumberFormat="1" applyFont="1" applyFill="1" applyBorder="1">
      <alignment/>
      <protection/>
    </xf>
    <xf numFmtId="168" fontId="2" fillId="38" borderId="19" xfId="55" applyNumberFormat="1" applyFont="1" applyFill="1" applyBorder="1">
      <alignment/>
      <protection/>
    </xf>
    <xf numFmtId="0" fontId="3" fillId="0" borderId="35" xfId="55" applyFont="1" applyFill="1" applyBorder="1" applyAlignment="1">
      <alignment/>
      <protection/>
    </xf>
    <xf numFmtId="3" fontId="3" fillId="34" borderId="35" xfId="55" applyNumberFormat="1" applyFont="1" applyFill="1" applyBorder="1" applyAlignment="1" applyProtection="1">
      <alignment/>
      <protection locked="0"/>
    </xf>
    <xf numFmtId="0" fontId="3" fillId="33" borderId="35" xfId="55" applyFont="1" applyFill="1" applyBorder="1" applyAlignment="1">
      <alignment/>
      <protection/>
    </xf>
    <xf numFmtId="0" fontId="3" fillId="34" borderId="35" xfId="55" applyFont="1" applyFill="1" applyBorder="1" applyAlignment="1">
      <alignment/>
      <protection/>
    </xf>
    <xf numFmtId="0" fontId="3" fillId="0" borderId="48" xfId="55" applyFont="1" applyFill="1" applyBorder="1" applyAlignment="1">
      <alignment/>
      <protection/>
    </xf>
    <xf numFmtId="3" fontId="3" fillId="34" borderId="48" xfId="55" applyNumberFormat="1" applyFont="1" applyFill="1" applyBorder="1" applyAlignment="1" applyProtection="1">
      <alignment/>
      <protection locked="0"/>
    </xf>
    <xf numFmtId="0" fontId="14" fillId="34" borderId="45" xfId="0" applyFont="1" applyFill="1" applyBorder="1" applyAlignment="1">
      <alignment/>
    </xf>
    <xf numFmtId="0" fontId="0" fillId="0" borderId="0" xfId="0" applyBorder="1" applyAlignment="1">
      <alignment/>
    </xf>
    <xf numFmtId="0" fontId="16" fillId="34" borderId="17" xfId="55" applyFont="1" applyFill="1" applyBorder="1">
      <alignment/>
      <protection/>
    </xf>
    <xf numFmtId="0" fontId="17" fillId="34" borderId="17" xfId="55" applyFont="1" applyFill="1" applyBorder="1">
      <alignment/>
      <protection/>
    </xf>
    <xf numFmtId="0" fontId="18" fillId="34" borderId="17" xfId="55" applyFont="1" applyFill="1" applyBorder="1">
      <alignment/>
      <protection/>
    </xf>
    <xf numFmtId="0" fontId="18" fillId="34" borderId="14" xfId="55" applyFont="1" applyFill="1" applyBorder="1">
      <alignment/>
      <protection/>
    </xf>
    <xf numFmtId="0" fontId="20" fillId="0" borderId="0" xfId="0" applyFont="1" applyFill="1" applyBorder="1" applyAlignment="1">
      <alignment horizontal="left"/>
    </xf>
    <xf numFmtId="0" fontId="3" fillId="0" borderId="0" xfId="0" applyFont="1" applyFill="1" applyBorder="1" applyAlignment="1">
      <alignment/>
    </xf>
    <xf numFmtId="0" fontId="7" fillId="0" borderId="0" xfId="0" applyFont="1" applyFill="1" applyBorder="1" applyAlignment="1" applyProtection="1">
      <alignment horizontal="left"/>
      <protection/>
    </xf>
    <xf numFmtId="0" fontId="7" fillId="0" borderId="0" xfId="0" applyFont="1" applyFill="1" applyBorder="1" applyAlignment="1">
      <alignment horizontal="left"/>
    </xf>
    <xf numFmtId="0" fontId="3" fillId="0" borderId="35" xfId="0" applyFont="1" applyFill="1" applyBorder="1" applyAlignment="1" applyProtection="1">
      <alignment/>
      <protection/>
    </xf>
    <xf numFmtId="0" fontId="3" fillId="0" borderId="35" xfId="0" applyFont="1" applyFill="1" applyBorder="1" applyAlignment="1">
      <alignment/>
    </xf>
    <xf numFmtId="0" fontId="20" fillId="0" borderId="34" xfId="0" applyFont="1" applyFill="1" applyBorder="1" applyAlignment="1" applyProtection="1">
      <alignment horizontal="left"/>
      <protection/>
    </xf>
    <xf numFmtId="0" fontId="20" fillId="0" borderId="34" xfId="0" applyFont="1" applyFill="1" applyBorder="1" applyAlignment="1">
      <alignment horizontal="left"/>
    </xf>
    <xf numFmtId="37" fontId="3" fillId="0" borderId="35" xfId="0" applyNumberFormat="1" applyFont="1" applyFill="1" applyBorder="1" applyAlignment="1" applyProtection="1">
      <alignment/>
      <protection/>
    </xf>
    <xf numFmtId="164" fontId="3" fillId="0" borderId="35" xfId="0" applyNumberFormat="1" applyFont="1" applyFill="1" applyBorder="1" applyAlignment="1" applyProtection="1">
      <alignment/>
      <protection/>
    </xf>
    <xf numFmtId="164" fontId="3" fillId="0" borderId="34" xfId="0" applyNumberFormat="1" applyFont="1" applyFill="1" applyBorder="1" applyAlignment="1" applyProtection="1">
      <alignment/>
      <protection/>
    </xf>
    <xf numFmtId="37" fontId="20" fillId="0" borderId="34" xfId="0" applyNumberFormat="1" applyFont="1" applyFill="1" applyBorder="1" applyAlignment="1" applyProtection="1">
      <alignment horizontal="left"/>
      <protection/>
    </xf>
    <xf numFmtId="37" fontId="7" fillId="0" borderId="0" xfId="0" applyNumberFormat="1" applyFont="1" applyFill="1" applyBorder="1" applyAlignment="1" applyProtection="1">
      <alignment horizontal="left"/>
      <protection/>
    </xf>
    <xf numFmtId="37" fontId="20" fillId="0" borderId="0" xfId="0" applyNumberFormat="1" applyFont="1" applyFill="1" applyBorder="1" applyAlignment="1" applyProtection="1">
      <alignment horizontal="left"/>
      <protection/>
    </xf>
    <xf numFmtId="0" fontId="19" fillId="0" borderId="34" xfId="0" applyFont="1" applyFill="1" applyBorder="1" applyAlignment="1" applyProtection="1">
      <alignment horizontal="left"/>
      <protection/>
    </xf>
    <xf numFmtId="0" fontId="19" fillId="0" borderId="34" xfId="0" applyFont="1" applyFill="1" applyBorder="1" applyAlignment="1">
      <alignment horizontal="left"/>
    </xf>
    <xf numFmtId="37" fontId="19" fillId="0" borderId="34" xfId="0" applyNumberFormat="1" applyFont="1" applyFill="1" applyBorder="1" applyAlignment="1" applyProtection="1">
      <alignment horizontal="left"/>
      <protection/>
    </xf>
    <xf numFmtId="37" fontId="3" fillId="0" borderId="34" xfId="0" applyNumberFormat="1" applyFont="1" applyFill="1" applyBorder="1" applyAlignment="1" applyProtection="1">
      <alignment/>
      <protection/>
    </xf>
    <xf numFmtId="0" fontId="19" fillId="0" borderId="45" xfId="0" applyFont="1" applyFill="1" applyBorder="1" applyAlignment="1">
      <alignment horizontal="left"/>
    </xf>
    <xf numFmtId="0" fontId="3" fillId="0" borderId="45" xfId="0" applyFont="1" applyFill="1" applyBorder="1" applyAlignment="1">
      <alignment/>
    </xf>
    <xf numFmtId="168" fontId="3" fillId="0" borderId="35" xfId="0" applyNumberFormat="1" applyFont="1" applyFill="1" applyBorder="1" applyAlignment="1" applyProtection="1">
      <alignment/>
      <protection/>
    </xf>
    <xf numFmtId="168" fontId="3" fillId="0" borderId="34" xfId="0" applyNumberFormat="1" applyFont="1" applyFill="1" applyBorder="1" applyAlignment="1" applyProtection="1">
      <alignment/>
      <protection/>
    </xf>
    <xf numFmtId="0" fontId="3" fillId="0" borderId="49" xfId="55" applyBorder="1">
      <alignment/>
      <protection/>
    </xf>
    <xf numFmtId="0" fontId="7" fillId="0" borderId="50" xfId="55" applyFont="1" applyFill="1" applyBorder="1" applyAlignment="1">
      <alignment horizontal="center"/>
      <protection/>
    </xf>
    <xf numFmtId="0" fontId="3" fillId="0" borderId="50" xfId="55" applyBorder="1">
      <alignment/>
      <protection/>
    </xf>
    <xf numFmtId="0" fontId="3" fillId="0" borderId="51" xfId="55" applyBorder="1">
      <alignment/>
      <protection/>
    </xf>
    <xf numFmtId="0" fontId="3" fillId="0" borderId="52" xfId="55" applyBorder="1">
      <alignment/>
      <protection/>
    </xf>
    <xf numFmtId="0" fontId="3" fillId="0" borderId="53" xfId="55" applyBorder="1">
      <alignment/>
      <protection/>
    </xf>
    <xf numFmtId="0" fontId="3" fillId="0" borderId="54" xfId="55" applyBorder="1">
      <alignment/>
      <protection/>
    </xf>
    <xf numFmtId="0" fontId="3" fillId="0" borderId="55" xfId="55" applyBorder="1">
      <alignment/>
      <protection/>
    </xf>
    <xf numFmtId="0" fontId="3" fillId="0" borderId="56" xfId="55" applyBorder="1">
      <alignment/>
      <protection/>
    </xf>
    <xf numFmtId="0" fontId="0" fillId="39" borderId="0" xfId="0" applyFill="1" applyAlignment="1">
      <alignment horizontal="center"/>
    </xf>
    <xf numFmtId="0" fontId="0" fillId="39" borderId="0" xfId="0" applyFill="1" applyAlignment="1">
      <alignment/>
    </xf>
    <xf numFmtId="0" fontId="0" fillId="40" borderId="0" xfId="0" applyFill="1" applyAlignment="1">
      <alignment/>
    </xf>
    <xf numFmtId="0" fontId="10" fillId="0" borderId="0" xfId="0" applyFont="1" applyFill="1" applyBorder="1" applyAlignment="1">
      <alignment/>
    </xf>
    <xf numFmtId="0" fontId="5" fillId="0" borderId="0" xfId="0" applyFont="1" applyFill="1" applyAlignment="1">
      <alignment/>
    </xf>
    <xf numFmtId="0" fontId="24" fillId="0" borderId="0" xfId="0" applyFont="1" applyFill="1" applyAlignment="1">
      <alignment/>
    </xf>
    <xf numFmtId="0" fontId="24" fillId="0" borderId="34" xfId="0" applyFont="1" applyFill="1" applyBorder="1" applyAlignment="1">
      <alignment/>
    </xf>
    <xf numFmtId="169" fontId="0" fillId="0" borderId="0" xfId="0" applyNumberFormat="1" applyAlignment="1">
      <alignment horizontal="left"/>
    </xf>
    <xf numFmtId="0" fontId="24" fillId="0" borderId="0" xfId="0" applyFont="1" applyAlignment="1">
      <alignment vertical="top" wrapText="1"/>
    </xf>
    <xf numFmtId="165" fontId="6" fillId="34" borderId="34" xfId="0" applyNumberFormat="1" applyFont="1" applyFill="1" applyBorder="1" applyAlignment="1">
      <alignment/>
    </xf>
    <xf numFmtId="165" fontId="6" fillId="34" borderId="46" xfId="0" applyNumberFormat="1" applyFont="1" applyFill="1" applyBorder="1" applyAlignment="1">
      <alignment/>
    </xf>
    <xf numFmtId="0" fontId="13" fillId="33" borderId="57" xfId="0" applyFont="1" applyFill="1" applyBorder="1" applyAlignment="1">
      <alignment horizontal="center"/>
    </xf>
    <xf numFmtId="0" fontId="4" fillId="33" borderId="34" xfId="0" applyFont="1" applyFill="1" applyBorder="1" applyAlignment="1">
      <alignment horizontal="center" vertical="center" wrapText="1"/>
    </xf>
    <xf numFmtId="167" fontId="4" fillId="33" borderId="58" xfId="0" applyNumberFormat="1" applyFont="1" applyFill="1" applyBorder="1" applyAlignment="1">
      <alignment horizontal="center" vertical="center" wrapText="1"/>
    </xf>
    <xf numFmtId="167" fontId="4" fillId="33" borderId="34" xfId="0" applyNumberFormat="1" applyFont="1" applyFill="1" applyBorder="1" applyAlignment="1">
      <alignment horizontal="center" vertical="center" wrapText="1"/>
    </xf>
    <xf numFmtId="0" fontId="0" fillId="0" borderId="0" xfId="0" applyFont="1" applyAlignment="1">
      <alignment/>
    </xf>
    <xf numFmtId="0" fontId="25" fillId="41" borderId="0" xfId="0" applyFont="1" applyFill="1" applyAlignment="1" applyProtection="1">
      <alignment/>
      <protection/>
    </xf>
    <xf numFmtId="0" fontId="26" fillId="41" borderId="0" xfId="0" applyFont="1" applyFill="1" applyAlignment="1" applyProtection="1">
      <alignment/>
      <protection/>
    </xf>
    <xf numFmtId="0" fontId="27" fillId="41" borderId="0" xfId="0" applyFont="1" applyFill="1" applyAlignment="1" applyProtection="1">
      <alignment/>
      <protection/>
    </xf>
    <xf numFmtId="0" fontId="28" fillId="0" borderId="0" xfId="0" applyFont="1" applyAlignment="1" applyProtection="1">
      <alignment/>
      <protection/>
    </xf>
    <xf numFmtId="0" fontId="29" fillId="0" borderId="0" xfId="0" applyFont="1" applyAlignment="1" applyProtection="1">
      <alignment/>
      <protection/>
    </xf>
    <xf numFmtId="0" fontId="27" fillId="0" borderId="0" xfId="0" applyFont="1" applyAlignment="1" applyProtection="1">
      <alignment/>
      <protection/>
    </xf>
    <xf numFmtId="37" fontId="27" fillId="0" borderId="0" xfId="0" applyNumberFormat="1" applyFont="1" applyAlignment="1" applyProtection="1">
      <alignment/>
      <protection/>
    </xf>
    <xf numFmtId="0" fontId="30" fillId="0" borderId="59" xfId="0" applyFont="1" applyBorder="1" applyAlignment="1" applyProtection="1">
      <alignment/>
      <protection/>
    </xf>
    <xf numFmtId="0" fontId="31" fillId="33" borderId="60" xfId="0" applyFont="1" applyFill="1" applyBorder="1" applyAlignment="1" applyProtection="1">
      <alignment horizontal="center"/>
      <protection/>
    </xf>
    <xf numFmtId="0" fontId="31" fillId="33" borderId="61" xfId="0" applyFont="1" applyFill="1" applyBorder="1" applyAlignment="1" applyProtection="1">
      <alignment horizontal="center"/>
      <protection/>
    </xf>
    <xf numFmtId="0" fontId="31" fillId="33" borderId="62" xfId="0" applyFont="1" applyFill="1" applyBorder="1" applyAlignment="1" applyProtection="1">
      <alignment horizontal="centerContinuous"/>
      <protection/>
    </xf>
    <xf numFmtId="0" fontId="31" fillId="33" borderId="63" xfId="0" applyFont="1" applyFill="1" applyBorder="1" applyAlignment="1" applyProtection="1">
      <alignment horizontal="centerContinuous"/>
      <protection/>
    </xf>
    <xf numFmtId="0" fontId="31" fillId="0" borderId="59" xfId="0" applyFont="1" applyBorder="1" applyAlignment="1" applyProtection="1">
      <alignment/>
      <protection/>
    </xf>
    <xf numFmtId="0" fontId="31" fillId="33" borderId="64" xfId="0" applyFont="1" applyFill="1" applyBorder="1" applyAlignment="1" applyProtection="1">
      <alignment horizontal="center"/>
      <protection/>
    </xf>
    <xf numFmtId="0" fontId="31" fillId="33" borderId="65" xfId="0" applyFont="1" applyFill="1" applyBorder="1" applyAlignment="1" applyProtection="1">
      <alignment horizontal="center"/>
      <protection/>
    </xf>
    <xf numFmtId="0" fontId="29" fillId="0" borderId="59" xfId="0" applyFont="1" applyBorder="1" applyAlignment="1" applyProtection="1">
      <alignment horizontal="center"/>
      <protection/>
    </xf>
    <xf numFmtId="165" fontId="32" fillId="0" borderId="59" xfId="0" applyNumberFormat="1" applyFont="1" applyBorder="1" applyAlignment="1" applyProtection="1">
      <alignment horizontal="center"/>
      <protection/>
    </xf>
    <xf numFmtId="9" fontId="32" fillId="0" borderId="59" xfId="0" applyNumberFormat="1" applyFont="1" applyBorder="1" applyAlignment="1" applyProtection="1">
      <alignment horizontal="center"/>
      <protection locked="0"/>
    </xf>
    <xf numFmtId="165" fontId="29" fillId="0" borderId="59" xfId="0" applyNumberFormat="1" applyFont="1" applyBorder="1" applyAlignment="1" applyProtection="1">
      <alignment horizontal="center"/>
      <protection locked="0"/>
    </xf>
    <xf numFmtId="165" fontId="32" fillId="0" borderId="59" xfId="0" applyNumberFormat="1" applyFont="1" applyBorder="1" applyAlignment="1" applyProtection="1">
      <alignment horizontal="center"/>
      <protection locked="0"/>
    </xf>
    <xf numFmtId="165" fontId="29" fillId="0" borderId="59" xfId="0" applyNumberFormat="1" applyFont="1" applyBorder="1" applyAlignment="1" applyProtection="1">
      <alignment horizontal="center"/>
      <protection/>
    </xf>
    <xf numFmtId="165" fontId="31" fillId="42" borderId="59" xfId="0" applyNumberFormat="1" applyFont="1" applyFill="1" applyBorder="1" applyAlignment="1" applyProtection="1">
      <alignment horizontal="center"/>
      <protection/>
    </xf>
    <xf numFmtId="165" fontId="29" fillId="43" borderId="59" xfId="0" applyNumberFormat="1" applyFont="1" applyFill="1" applyBorder="1" applyAlignment="1" applyProtection="1">
      <alignment horizontal="center"/>
      <protection/>
    </xf>
    <xf numFmtId="165" fontId="29" fillId="42" borderId="59" xfId="0" applyNumberFormat="1" applyFont="1" applyFill="1" applyBorder="1" applyAlignment="1" applyProtection="1">
      <alignment horizontal="center"/>
      <protection/>
    </xf>
    <xf numFmtId="0" fontId="31" fillId="0" borderId="0" xfId="0" applyFont="1" applyAlignment="1" applyProtection="1">
      <alignment/>
      <protection/>
    </xf>
    <xf numFmtId="165" fontId="31" fillId="0" borderId="0" xfId="0" applyNumberFormat="1" applyFont="1" applyAlignment="1" applyProtection="1">
      <alignment horizontal="center"/>
      <protection/>
    </xf>
    <xf numFmtId="165" fontId="29" fillId="0" borderId="0" xfId="0" applyNumberFormat="1" applyFont="1" applyAlignment="1" applyProtection="1">
      <alignment horizontal="center"/>
      <protection/>
    </xf>
    <xf numFmtId="165" fontId="27" fillId="0" borderId="0" xfId="0" applyNumberFormat="1" applyFont="1" applyAlignment="1" applyProtection="1">
      <alignment horizontal="center"/>
      <protection/>
    </xf>
    <xf numFmtId="165" fontId="27" fillId="0" borderId="66" xfId="0" applyNumberFormat="1" applyFont="1" applyBorder="1" applyAlignment="1" applyProtection="1">
      <alignment horizontal="center"/>
      <protection/>
    </xf>
    <xf numFmtId="0" fontId="29" fillId="0" borderId="59" xfId="0" applyFont="1" applyBorder="1" applyAlignment="1" applyProtection="1">
      <alignment horizontal="center"/>
      <protection/>
    </xf>
    <xf numFmtId="9" fontId="32" fillId="0" borderId="59" xfId="0" applyNumberFormat="1" applyFont="1" applyBorder="1" applyAlignment="1" applyProtection="1">
      <alignment horizontal="center"/>
      <protection/>
    </xf>
    <xf numFmtId="37" fontId="29" fillId="0" borderId="59" xfId="0" applyNumberFormat="1" applyFont="1" applyBorder="1" applyAlignment="1" applyProtection="1">
      <alignment horizontal="center"/>
      <protection/>
    </xf>
    <xf numFmtId="0" fontId="30" fillId="0" borderId="60" xfId="0" applyFont="1" applyBorder="1" applyAlignment="1" applyProtection="1">
      <alignment/>
      <protection/>
    </xf>
    <xf numFmtId="0" fontId="27" fillId="0" borderId="67" xfId="0" applyFont="1" applyBorder="1" applyAlignment="1" applyProtection="1">
      <alignment/>
      <protection/>
    </xf>
    <xf numFmtId="0" fontId="29" fillId="42" borderId="59" xfId="0" applyFont="1" applyFill="1" applyBorder="1" applyAlignment="1" applyProtection="1">
      <alignment/>
      <protection/>
    </xf>
    <xf numFmtId="37" fontId="29" fillId="42" borderId="59" xfId="0" applyNumberFormat="1" applyFont="1" applyFill="1" applyBorder="1" applyAlignment="1" applyProtection="1">
      <alignment horizontal="center"/>
      <protection/>
    </xf>
    <xf numFmtId="0" fontId="29" fillId="43" borderId="59" xfId="0" applyFont="1" applyFill="1" applyBorder="1" applyAlignment="1" applyProtection="1">
      <alignment horizontal="center"/>
      <protection/>
    </xf>
    <xf numFmtId="0" fontId="28" fillId="35" borderId="68" xfId="0" applyFont="1" applyFill="1" applyBorder="1" applyAlignment="1" applyProtection="1">
      <alignment/>
      <protection/>
    </xf>
    <xf numFmtId="37" fontId="28" fillId="35" borderId="59" xfId="0" applyNumberFormat="1" applyFont="1" applyFill="1" applyBorder="1" applyAlignment="1" applyProtection="1">
      <alignment horizontal="center"/>
      <protection/>
    </xf>
    <xf numFmtId="37" fontId="28" fillId="43" borderId="62" xfId="0" applyNumberFormat="1" applyFont="1" applyFill="1" applyBorder="1" applyAlignment="1" applyProtection="1">
      <alignment horizontal="center"/>
      <protection/>
    </xf>
    <xf numFmtId="37" fontId="29" fillId="0" borderId="0" xfId="0" applyNumberFormat="1" applyFont="1" applyAlignment="1" applyProtection="1">
      <alignment horizontal="center"/>
      <protection/>
    </xf>
    <xf numFmtId="0" fontId="28" fillId="33" borderId="68" xfId="0" applyFont="1" applyFill="1" applyBorder="1" applyAlignment="1" applyProtection="1">
      <alignment/>
      <protection/>
    </xf>
    <xf numFmtId="37" fontId="28" fillId="33" borderId="62" xfId="0" applyNumberFormat="1" applyFont="1" applyFill="1" applyBorder="1" applyAlignment="1" applyProtection="1">
      <alignment/>
      <protection/>
    </xf>
    <xf numFmtId="0" fontId="28" fillId="33" borderId="62" xfId="0" applyFont="1" applyFill="1" applyBorder="1" applyAlignment="1" applyProtection="1">
      <alignment/>
      <protection/>
    </xf>
    <xf numFmtId="37" fontId="28" fillId="33" borderId="63" xfId="0" applyNumberFormat="1" applyFont="1" applyFill="1" applyBorder="1" applyAlignment="1" applyProtection="1">
      <alignment/>
      <protection/>
    </xf>
    <xf numFmtId="37" fontId="29" fillId="0" borderId="0" xfId="0" applyNumberFormat="1" applyFont="1" applyAlignment="1" applyProtection="1">
      <alignment/>
      <protection/>
    </xf>
    <xf numFmtId="37" fontId="28" fillId="0" borderId="0" xfId="0" applyNumberFormat="1" applyFont="1" applyAlignment="1" applyProtection="1">
      <alignment/>
      <protection/>
    </xf>
    <xf numFmtId="0" fontId="33" fillId="0" borderId="0" xfId="0" applyFont="1" applyAlignment="1" applyProtection="1">
      <alignment/>
      <protection/>
    </xf>
    <xf numFmtId="0" fontId="34" fillId="42" borderId="68" xfId="0" applyFont="1" applyFill="1" applyBorder="1" applyAlignment="1" applyProtection="1">
      <alignment/>
      <protection/>
    </xf>
    <xf numFmtId="0" fontId="29" fillId="42" borderId="63" xfId="0" applyFont="1" applyFill="1" applyBorder="1" applyAlignment="1" applyProtection="1">
      <alignment/>
      <protection/>
    </xf>
    <xf numFmtId="0" fontId="34" fillId="42" borderId="68" xfId="0" applyFont="1" applyFill="1" applyBorder="1" applyAlignment="1" applyProtection="1">
      <alignment horizontal="left"/>
      <protection/>
    </xf>
    <xf numFmtId="0" fontId="29" fillId="42" borderId="62" xfId="0" applyFont="1" applyFill="1" applyBorder="1" applyAlignment="1" applyProtection="1">
      <alignment/>
      <protection/>
    </xf>
    <xf numFmtId="0" fontId="29" fillId="0" borderId="60" xfId="0" applyFont="1" applyBorder="1" applyAlignment="1" applyProtection="1">
      <alignment/>
      <protection/>
    </xf>
    <xf numFmtId="165" fontId="32" fillId="0" borderId="59" xfId="0" applyNumberFormat="1" applyFont="1" applyBorder="1" applyAlignment="1" applyProtection="1">
      <alignment horizontal="right"/>
      <protection/>
    </xf>
    <xf numFmtId="0" fontId="29" fillId="0" borderId="69" xfId="0" applyFont="1" applyBorder="1" applyAlignment="1" applyProtection="1">
      <alignment/>
      <protection/>
    </xf>
    <xf numFmtId="165" fontId="29" fillId="0" borderId="59" xfId="0" applyNumberFormat="1" applyFont="1" applyBorder="1" applyAlignment="1" applyProtection="1">
      <alignment horizontal="right"/>
      <protection/>
    </xf>
    <xf numFmtId="165" fontId="36" fillId="0" borderId="59" xfId="0" applyNumberFormat="1" applyFont="1" applyBorder="1" applyAlignment="1" applyProtection="1">
      <alignment horizontal="right"/>
      <protection/>
    </xf>
    <xf numFmtId="0" fontId="37" fillId="0" borderId="70" xfId="0" applyFont="1" applyBorder="1" applyAlignment="1" applyProtection="1">
      <alignment/>
      <protection/>
    </xf>
    <xf numFmtId="37" fontId="37" fillId="0" borderId="59" xfId="0" applyNumberFormat="1" applyFont="1" applyBorder="1" applyAlignment="1" applyProtection="1">
      <alignment horizontal="right"/>
      <protection/>
    </xf>
    <xf numFmtId="0" fontId="29" fillId="0" borderId="71" xfId="0" applyFont="1" applyBorder="1" applyAlignment="1" applyProtection="1">
      <alignment/>
      <protection/>
    </xf>
    <xf numFmtId="37" fontId="34" fillId="42" borderId="59" xfId="0" applyNumberFormat="1" applyFont="1" applyFill="1" applyBorder="1" applyAlignment="1" applyProtection="1">
      <alignment/>
      <protection/>
    </xf>
    <xf numFmtId="37" fontId="34" fillId="42" borderId="59" xfId="0" applyNumberFormat="1" applyFont="1" applyFill="1" applyBorder="1" applyAlignment="1" applyProtection="1">
      <alignment/>
      <protection/>
    </xf>
    <xf numFmtId="37" fontId="32" fillId="0" borderId="0" xfId="0" applyNumberFormat="1" applyFont="1" applyAlignment="1" applyProtection="1">
      <alignment/>
      <protection/>
    </xf>
    <xf numFmtId="170" fontId="29" fillId="0" borderId="0" xfId="0" applyNumberFormat="1" applyFont="1" applyAlignment="1" applyProtection="1">
      <alignment/>
      <protection/>
    </xf>
    <xf numFmtId="0" fontId="0" fillId="0" borderId="0" xfId="0" applyFill="1" applyBorder="1" applyAlignment="1">
      <alignment/>
    </xf>
    <xf numFmtId="0" fontId="27" fillId="0" borderId="60" xfId="0" applyFont="1" applyBorder="1" applyAlignment="1" applyProtection="1">
      <alignment/>
      <protection/>
    </xf>
    <xf numFmtId="0" fontId="27" fillId="0" borderId="69" xfId="0" applyFont="1" applyBorder="1" applyAlignment="1" applyProtection="1">
      <alignment/>
      <protection/>
    </xf>
    <xf numFmtId="0" fontId="40" fillId="0" borderId="70" xfId="0" applyFont="1" applyBorder="1" applyAlignment="1" applyProtection="1">
      <alignment/>
      <protection/>
    </xf>
    <xf numFmtId="0" fontId="27" fillId="34" borderId="69" xfId="0" applyFont="1" applyFill="1" applyBorder="1" applyAlignment="1" applyProtection="1">
      <alignment/>
      <protection/>
    </xf>
    <xf numFmtId="0" fontId="3" fillId="36" borderId="19" xfId="55" applyFill="1" applyBorder="1">
      <alignment/>
      <protection/>
    </xf>
    <xf numFmtId="0" fontId="3" fillId="36" borderId="0" xfId="55" applyFill="1" applyBorder="1">
      <alignment/>
      <protection/>
    </xf>
    <xf numFmtId="0" fontId="3" fillId="44" borderId="19" xfId="55" applyFill="1" applyBorder="1">
      <alignment/>
      <protection/>
    </xf>
    <xf numFmtId="0" fontId="3" fillId="44" borderId="0" xfId="55" applyFill="1" applyBorder="1">
      <alignment/>
      <protection/>
    </xf>
    <xf numFmtId="0" fontId="3" fillId="0" borderId="0" xfId="55" applyFont="1">
      <alignment/>
      <protection/>
    </xf>
    <xf numFmtId="0" fontId="3" fillId="44" borderId="13" xfId="55" applyFill="1" applyBorder="1">
      <alignment/>
      <protection/>
    </xf>
    <xf numFmtId="0" fontId="6" fillId="0" borderId="0" xfId="55" applyFont="1" applyFill="1">
      <alignment/>
      <protection/>
    </xf>
    <xf numFmtId="0" fontId="3" fillId="0" borderId="13" xfId="55" applyFill="1" applyBorder="1">
      <alignment/>
      <protection/>
    </xf>
    <xf numFmtId="0" fontId="3" fillId="36" borderId="0" xfId="55" applyFill="1">
      <alignment/>
      <protection/>
    </xf>
    <xf numFmtId="0" fontId="17" fillId="36" borderId="19" xfId="55" applyFont="1" applyFill="1" applyBorder="1">
      <alignment/>
      <protection/>
    </xf>
    <xf numFmtId="0" fontId="41" fillId="34" borderId="0" xfId="0" applyFont="1" applyFill="1" applyAlignment="1" applyProtection="1">
      <alignment/>
      <protection/>
    </xf>
    <xf numFmtId="0" fontId="0" fillId="34" borderId="0" xfId="0" applyFill="1" applyAlignment="1">
      <alignment/>
    </xf>
    <xf numFmtId="0" fontId="6" fillId="0" borderId="70" xfId="0" applyFont="1" applyBorder="1" applyAlignment="1" applyProtection="1">
      <alignment/>
      <protection/>
    </xf>
    <xf numFmtId="0" fontId="8" fillId="0" borderId="35" xfId="55" applyFont="1" applyFill="1" applyBorder="1" applyAlignment="1">
      <alignment/>
      <protection/>
    </xf>
    <xf numFmtId="0" fontId="24" fillId="0" borderId="0" xfId="0" applyFont="1" applyFill="1" applyBorder="1" applyAlignment="1">
      <alignment/>
    </xf>
    <xf numFmtId="0" fontId="6" fillId="0" borderId="57" xfId="0" applyFont="1" applyFill="1" applyBorder="1" applyAlignment="1">
      <alignment/>
    </xf>
    <xf numFmtId="0" fontId="0" fillId="0" borderId="53" xfId="0" applyBorder="1" applyAlignment="1">
      <alignment/>
    </xf>
    <xf numFmtId="0" fontId="6" fillId="0" borderId="72" xfId="0" applyFont="1" applyFill="1" applyBorder="1" applyAlignment="1">
      <alignment/>
    </xf>
    <xf numFmtId="167" fontId="5" fillId="33" borderId="73" xfId="59" applyNumberFormat="1" applyFont="1" applyFill="1" applyBorder="1" applyAlignment="1">
      <alignment horizontal="center" vertical="top" wrapText="1"/>
    </xf>
    <xf numFmtId="0" fontId="6" fillId="0" borderId="52" xfId="0" applyFont="1" applyBorder="1" applyAlignment="1">
      <alignment/>
    </xf>
    <xf numFmtId="165" fontId="6" fillId="34" borderId="74" xfId="0" applyNumberFormat="1" applyFont="1" applyFill="1" applyBorder="1" applyAlignment="1">
      <alignment/>
    </xf>
    <xf numFmtId="0" fontId="6" fillId="0" borderId="72" xfId="0" applyFont="1" applyFill="1" applyBorder="1" applyAlignment="1">
      <alignment horizontal="right"/>
    </xf>
    <xf numFmtId="0" fontId="6" fillId="0" borderId="75" xfId="0" applyFont="1" applyFill="1" applyBorder="1" applyAlignment="1">
      <alignment horizontal="right"/>
    </xf>
    <xf numFmtId="0" fontId="10" fillId="0" borderId="73" xfId="0" applyFont="1" applyFill="1" applyBorder="1" applyAlignment="1">
      <alignment horizontal="left" vertical="center"/>
    </xf>
    <xf numFmtId="0" fontId="8" fillId="33" borderId="34" xfId="0" applyFont="1" applyFill="1" applyBorder="1" applyAlignment="1">
      <alignment vertical="center"/>
    </xf>
    <xf numFmtId="171" fontId="6" fillId="0" borderId="0" xfId="0" applyNumberFormat="1" applyFont="1" applyAlignment="1">
      <alignment/>
    </xf>
    <xf numFmtId="0" fontId="3" fillId="34" borderId="76" xfId="55" applyFont="1" applyFill="1" applyBorder="1">
      <alignment/>
      <protection/>
    </xf>
    <xf numFmtId="0" fontId="3" fillId="34" borderId="30" xfId="55" applyFont="1" applyFill="1" applyBorder="1">
      <alignment/>
      <protection/>
    </xf>
    <xf numFmtId="0" fontId="3" fillId="34" borderId="12" xfId="55" applyFont="1" applyFill="1" applyBorder="1">
      <alignment/>
      <protection/>
    </xf>
    <xf numFmtId="0" fontId="42" fillId="0" borderId="0" xfId="55" applyFont="1">
      <alignment/>
      <protection/>
    </xf>
    <xf numFmtId="0" fontId="3" fillId="34" borderId="13" xfId="55" applyFont="1" applyFill="1" applyBorder="1">
      <alignment/>
      <protection/>
    </xf>
    <xf numFmtId="0" fontId="3" fillId="34" borderId="77" xfId="55" applyFont="1" applyFill="1" applyBorder="1">
      <alignment/>
      <protection/>
    </xf>
    <xf numFmtId="0" fontId="3" fillId="34" borderId="78" xfId="55" applyFont="1" applyFill="1" applyBorder="1">
      <alignment/>
      <protection/>
    </xf>
    <xf numFmtId="0" fontId="3" fillId="34" borderId="79" xfId="55" applyFont="1" applyFill="1" applyBorder="1">
      <alignment/>
      <protection/>
    </xf>
    <xf numFmtId="0" fontId="3" fillId="34" borderId="80" xfId="55" applyFont="1" applyFill="1" applyBorder="1">
      <alignment/>
      <protection/>
    </xf>
    <xf numFmtId="0" fontId="3" fillId="34" borderId="18" xfId="55" applyFont="1" applyFill="1" applyBorder="1">
      <alignment/>
      <protection/>
    </xf>
    <xf numFmtId="0" fontId="3" fillId="34" borderId="15" xfId="55" applyFont="1" applyFill="1" applyBorder="1">
      <alignment/>
      <protection/>
    </xf>
    <xf numFmtId="0" fontId="3" fillId="34" borderId="17" xfId="55" applyFont="1" applyFill="1" applyBorder="1">
      <alignment/>
      <protection/>
    </xf>
    <xf numFmtId="0" fontId="3" fillId="0" borderId="18" xfId="55" applyFont="1" applyBorder="1">
      <alignment/>
      <protection/>
    </xf>
    <xf numFmtId="0" fontId="3" fillId="0" borderId="12" xfId="55" applyFont="1" applyBorder="1">
      <alignment/>
      <protection/>
    </xf>
    <xf numFmtId="0" fontId="3" fillId="0" borderId="77" xfId="55" applyFont="1" applyBorder="1">
      <alignment/>
      <protection/>
    </xf>
    <xf numFmtId="0" fontId="3" fillId="0" borderId="78" xfId="55" applyFont="1" applyBorder="1">
      <alignment/>
      <protection/>
    </xf>
    <xf numFmtId="0" fontId="3" fillId="0" borderId="0" xfId="55" applyFont="1" quotePrefix="1">
      <alignment/>
      <protection/>
    </xf>
    <xf numFmtId="0" fontId="3" fillId="0" borderId="19" xfId="55" applyFont="1" applyBorder="1" quotePrefix="1">
      <alignment/>
      <protection/>
    </xf>
    <xf numFmtId="0" fontId="3" fillId="0" borderId="0" xfId="55" applyFont="1" applyBorder="1" quotePrefix="1">
      <alignment/>
      <protection/>
    </xf>
    <xf numFmtId="0" fontId="3" fillId="0" borderId="19" xfId="55" applyFont="1" applyBorder="1">
      <alignment/>
      <protection/>
    </xf>
    <xf numFmtId="0" fontId="3" fillId="36" borderId="12" xfId="55" applyFont="1" applyFill="1" applyBorder="1">
      <alignment/>
      <protection/>
    </xf>
    <xf numFmtId="0" fontId="3" fillId="36" borderId="18" xfId="55" applyFont="1" applyFill="1" applyBorder="1">
      <alignment/>
      <protection/>
    </xf>
    <xf numFmtId="0" fontId="3" fillId="44" borderId="18" xfId="55" applyFont="1" applyFill="1" applyBorder="1">
      <alignment/>
      <protection/>
    </xf>
    <xf numFmtId="0" fontId="6" fillId="45" borderId="0" xfId="55" applyFont="1" applyFill="1">
      <alignment/>
      <protection/>
    </xf>
    <xf numFmtId="0" fontId="3" fillId="45" borderId="0" xfId="55" applyFill="1">
      <alignment/>
      <protection/>
    </xf>
    <xf numFmtId="0" fontId="3" fillId="45" borderId="13" xfId="55" applyFill="1" applyBorder="1">
      <alignment/>
      <protection/>
    </xf>
    <xf numFmtId="0" fontId="2" fillId="0" borderId="19" xfId="55" applyFont="1" applyBorder="1">
      <alignment/>
      <protection/>
    </xf>
    <xf numFmtId="0" fontId="3" fillId="44" borderId="12" xfId="55" applyFont="1" applyFill="1" applyBorder="1">
      <alignment/>
      <protection/>
    </xf>
    <xf numFmtId="0" fontId="3" fillId="45" borderId="35" xfId="55" applyFont="1" applyFill="1" applyBorder="1" applyAlignment="1">
      <alignment/>
      <protection/>
    </xf>
    <xf numFmtId="0" fontId="3" fillId="45" borderId="0" xfId="0" applyFont="1" applyFill="1" applyAlignment="1">
      <alignment/>
    </xf>
    <xf numFmtId="0" fontId="21" fillId="44" borderId="0" xfId="56" applyFont="1" applyFill="1">
      <alignment/>
      <protection/>
    </xf>
    <xf numFmtId="0" fontId="43" fillId="44" borderId="0" xfId="56" applyFont="1" applyFill="1">
      <alignment/>
      <protection/>
    </xf>
    <xf numFmtId="0" fontId="15" fillId="40" borderId="0" xfId="0" applyFont="1" applyFill="1" applyAlignment="1">
      <alignment horizontal="left"/>
    </xf>
    <xf numFmtId="172" fontId="8" fillId="0" borderId="35" xfId="0" applyNumberFormat="1" applyFont="1" applyFill="1" applyBorder="1" applyAlignment="1">
      <alignment/>
    </xf>
    <xf numFmtId="172" fontId="6" fillId="34" borderId="81" xfId="0" applyNumberFormat="1" applyFont="1" applyFill="1" applyBorder="1" applyAlignment="1">
      <alignment/>
    </xf>
    <xf numFmtId="172" fontId="6" fillId="34" borderId="82" xfId="0" applyNumberFormat="1" applyFont="1" applyFill="1" applyBorder="1" applyAlignment="1">
      <alignment/>
    </xf>
    <xf numFmtId="172" fontId="6" fillId="34" borderId="35" xfId="0" applyNumberFormat="1" applyFont="1" applyFill="1" applyBorder="1" applyAlignment="1">
      <alignment/>
    </xf>
    <xf numFmtId="173" fontId="6" fillId="34" borderId="46" xfId="44" applyNumberFormat="1" applyFont="1" applyFill="1" applyBorder="1" applyAlignment="1" quotePrefix="1">
      <alignment/>
    </xf>
    <xf numFmtId="173" fontId="6" fillId="34" borderId="34" xfId="44" applyNumberFormat="1" applyFont="1" applyFill="1" applyBorder="1" applyAlignment="1" quotePrefix="1">
      <alignment/>
    </xf>
    <xf numFmtId="172" fontId="6" fillId="34" borderId="82" xfId="0" applyNumberFormat="1" applyFont="1" applyFill="1" applyBorder="1" applyAlignment="1" quotePrefix="1">
      <alignment/>
    </xf>
    <xf numFmtId="172" fontId="6" fillId="34" borderId="35" xfId="0" applyNumberFormat="1" applyFont="1" applyFill="1" applyBorder="1" applyAlignment="1" quotePrefix="1">
      <alignment/>
    </xf>
    <xf numFmtId="172" fontId="6" fillId="34" borderId="82" xfId="0" applyNumberFormat="1" applyFont="1" applyFill="1" applyBorder="1" applyAlignment="1" quotePrefix="1">
      <alignment horizontal="right"/>
    </xf>
    <xf numFmtId="172" fontId="6" fillId="34" borderId="83" xfId="0" applyNumberFormat="1" applyFont="1" applyFill="1" applyBorder="1" applyAlignment="1" quotePrefix="1">
      <alignment/>
    </xf>
    <xf numFmtId="172" fontId="6" fillId="34" borderId="34" xfId="0" applyNumberFormat="1" applyFont="1" applyFill="1" applyBorder="1" applyAlignment="1" quotePrefix="1">
      <alignment/>
    </xf>
    <xf numFmtId="172" fontId="6" fillId="34" borderId="83" xfId="0" applyNumberFormat="1" applyFont="1" applyFill="1" applyBorder="1" applyAlignment="1" quotePrefix="1">
      <alignment horizontal="right"/>
    </xf>
    <xf numFmtId="173" fontId="8" fillId="0" borderId="34" xfId="44" applyNumberFormat="1" applyFont="1" applyFill="1" applyBorder="1" applyAlignment="1" quotePrefix="1">
      <alignment/>
    </xf>
    <xf numFmtId="172" fontId="8" fillId="0" borderId="35" xfId="0" applyNumberFormat="1" applyFont="1" applyFill="1" applyBorder="1" applyAlignment="1" quotePrefix="1">
      <alignment/>
    </xf>
    <xf numFmtId="172" fontId="8" fillId="0" borderId="34" xfId="0" applyNumberFormat="1" applyFont="1" applyFill="1" applyBorder="1" applyAlignment="1" quotePrefix="1">
      <alignment/>
    </xf>
    <xf numFmtId="174" fontId="6" fillId="0" borderId="0" xfId="0" applyNumberFormat="1" applyFont="1" applyBorder="1" applyAlignment="1">
      <alignment/>
    </xf>
    <xf numFmtId="174" fontId="6" fillId="0" borderId="47" xfId="0" applyNumberFormat="1" applyFont="1" applyBorder="1" applyAlignment="1">
      <alignment/>
    </xf>
    <xf numFmtId="174" fontId="6" fillId="0" borderId="84" xfId="0" applyNumberFormat="1" applyFont="1" applyBorder="1" applyAlignment="1">
      <alignment/>
    </xf>
    <xf numFmtId="175" fontId="6" fillId="0" borderId="34" xfId="0" applyNumberFormat="1" applyFont="1" applyFill="1" applyBorder="1" applyAlignment="1">
      <alignment/>
    </xf>
    <xf numFmtId="175" fontId="6" fillId="0" borderId="46" xfId="0" applyNumberFormat="1" applyFont="1" applyFill="1" applyBorder="1" applyAlignment="1">
      <alignment/>
    </xf>
    <xf numFmtId="175" fontId="6" fillId="0" borderId="74" xfId="0" applyNumberFormat="1" applyFont="1" applyFill="1" applyBorder="1" applyAlignment="1">
      <alignment/>
    </xf>
    <xf numFmtId="174" fontId="6" fillId="0" borderId="35" xfId="0" applyNumberFormat="1" applyFont="1" applyFill="1" applyBorder="1" applyAlignment="1">
      <alignment/>
    </xf>
    <xf numFmtId="174" fontId="6" fillId="0" borderId="82" xfId="0" applyNumberFormat="1" applyFont="1" applyFill="1" applyBorder="1" applyAlignment="1">
      <alignment/>
    </xf>
    <xf numFmtId="174" fontId="6" fillId="0" borderId="85" xfId="0" applyNumberFormat="1" applyFont="1" applyFill="1" applyBorder="1" applyAlignment="1">
      <alignment/>
    </xf>
    <xf numFmtId="174" fontId="6" fillId="0" borderId="86" xfId="0" applyNumberFormat="1" applyFont="1" applyFill="1" applyBorder="1" applyAlignment="1">
      <alignment/>
    </xf>
    <xf numFmtId="174" fontId="6" fillId="0" borderId="87" xfId="0" applyNumberFormat="1" applyFont="1" applyFill="1" applyBorder="1" applyAlignment="1">
      <alignment/>
    </xf>
    <xf numFmtId="174" fontId="6" fillId="0" borderId="88" xfId="0" applyNumberFormat="1" applyFont="1" applyFill="1" applyBorder="1" applyAlignment="1">
      <alignment/>
    </xf>
    <xf numFmtId="172" fontId="6" fillId="0" borderId="59" xfId="0" applyNumberFormat="1" applyFont="1" applyBorder="1" applyAlignment="1" applyProtection="1">
      <alignment horizontal="right"/>
      <protection/>
    </xf>
    <xf numFmtId="172" fontId="27" fillId="34" borderId="59" xfId="0" applyNumberFormat="1" applyFont="1" applyFill="1" applyBorder="1" applyAlignment="1" applyProtection="1">
      <alignment horizontal="right"/>
      <protection/>
    </xf>
    <xf numFmtId="172" fontId="6" fillId="34" borderId="59" xfId="0" applyNumberFormat="1" applyFont="1" applyFill="1" applyBorder="1" applyAlignment="1" applyProtection="1">
      <alignment horizontal="right"/>
      <protection/>
    </xf>
    <xf numFmtId="172" fontId="8" fillId="34" borderId="59" xfId="0" applyNumberFormat="1" applyFont="1" applyFill="1" applyBorder="1" applyAlignment="1" applyProtection="1">
      <alignment horizontal="right"/>
      <protection/>
    </xf>
    <xf numFmtId="172" fontId="39" fillId="0" borderId="59" xfId="0" applyNumberFormat="1" applyFont="1" applyBorder="1" applyAlignment="1" applyProtection="1">
      <alignment horizontal="right"/>
      <protection/>
    </xf>
    <xf numFmtId="172" fontId="34" fillId="42" borderId="59" xfId="0" applyNumberFormat="1" applyFont="1" applyFill="1" applyBorder="1" applyAlignment="1" applyProtection="1">
      <alignment/>
      <protection/>
    </xf>
    <xf numFmtId="172" fontId="6" fillId="33" borderId="34" xfId="44" applyNumberFormat="1" applyFont="1" applyFill="1" applyBorder="1" applyAlignment="1">
      <alignment/>
    </xf>
    <xf numFmtId="172" fontId="6" fillId="33" borderId="35" xfId="44" applyNumberFormat="1" applyFont="1" applyFill="1" applyBorder="1" applyAlignment="1">
      <alignment/>
    </xf>
    <xf numFmtId="0" fontId="3" fillId="45" borderId="48" xfId="55" applyFont="1" applyFill="1" applyBorder="1" applyAlignment="1">
      <alignment/>
      <protection/>
    </xf>
    <xf numFmtId="0" fontId="5" fillId="45" borderId="89" xfId="0" applyFont="1" applyFill="1" applyBorder="1" applyAlignment="1">
      <alignment horizontal="center"/>
    </xf>
    <xf numFmtId="0" fontId="5" fillId="45" borderId="90" xfId="0" applyFont="1" applyFill="1" applyBorder="1" applyAlignment="1">
      <alignment horizontal="center"/>
    </xf>
    <xf numFmtId="0" fontId="4" fillId="45" borderId="91" xfId="0" applyFont="1" applyFill="1" applyBorder="1" applyAlignment="1">
      <alignment horizontal="center" vertical="center" wrapText="1"/>
    </xf>
    <xf numFmtId="0" fontId="6" fillId="0" borderId="73" xfId="0" applyFont="1" applyFill="1" applyBorder="1" applyAlignment="1">
      <alignment/>
    </xf>
    <xf numFmtId="0" fontId="8" fillId="0" borderId="69" xfId="0" applyFont="1" applyFill="1" applyBorder="1" applyAlignment="1" applyProtection="1">
      <alignment/>
      <protection/>
    </xf>
    <xf numFmtId="0" fontId="8" fillId="0" borderId="70" xfId="0" applyFont="1" applyFill="1" applyBorder="1" applyAlignment="1" applyProtection="1">
      <alignment horizontal="left"/>
      <protection/>
    </xf>
    <xf numFmtId="0" fontId="0" fillId="45" borderId="0" xfId="0" applyFill="1" applyAlignment="1">
      <alignment/>
    </xf>
    <xf numFmtId="0" fontId="35" fillId="0" borderId="69" xfId="0" applyFont="1" applyBorder="1" applyAlignment="1" applyProtection="1">
      <alignment wrapText="1"/>
      <protection/>
    </xf>
    <xf numFmtId="0" fontId="35" fillId="0" borderId="70" xfId="0" applyFont="1" applyBorder="1" applyAlignment="1" applyProtection="1">
      <alignment horizontal="left" wrapText="1"/>
      <protection/>
    </xf>
    <xf numFmtId="0" fontId="27" fillId="0" borderId="71" xfId="0" applyFont="1" applyFill="1" applyBorder="1" applyAlignment="1" applyProtection="1">
      <alignment/>
      <protection/>
    </xf>
    <xf numFmtId="0" fontId="12" fillId="45" borderId="92" xfId="0" applyFont="1" applyFill="1" applyBorder="1" applyAlignment="1">
      <alignment horizontal="left"/>
    </xf>
    <xf numFmtId="0" fontId="23" fillId="0" borderId="57" xfId="0" applyFont="1" applyFill="1" applyBorder="1" applyAlignment="1" applyProtection="1">
      <alignment horizontal="left"/>
      <protection/>
    </xf>
    <xf numFmtId="0" fontId="19" fillId="0" borderId="57" xfId="0" applyFont="1" applyFill="1" applyBorder="1" applyAlignment="1">
      <alignment horizontal="left"/>
    </xf>
    <xf numFmtId="0" fontId="3" fillId="0" borderId="57" xfId="0" applyFont="1" applyFill="1" applyBorder="1" applyAlignment="1">
      <alignment/>
    </xf>
    <xf numFmtId="0" fontId="44" fillId="0" borderId="0" xfId="0" applyFont="1" applyAlignment="1">
      <alignment vertical="top" wrapText="1"/>
    </xf>
    <xf numFmtId="0" fontId="9" fillId="45" borderId="0" xfId="55" applyFont="1" applyFill="1" applyAlignment="1">
      <alignment vertical="top" wrapText="1"/>
      <protection/>
    </xf>
    <xf numFmtId="0" fontId="0" fillId="0" borderId="0" xfId="0" applyAlignment="1">
      <alignment vertical="top" wrapText="1"/>
    </xf>
    <xf numFmtId="0" fontId="35" fillId="0" borderId="70" xfId="0" applyFont="1" applyBorder="1" applyAlignment="1" applyProtection="1">
      <alignment wrapText="1"/>
      <protection/>
    </xf>
    <xf numFmtId="0" fontId="0" fillId="0" borderId="93" xfId="0" applyBorder="1" applyAlignment="1">
      <alignment/>
    </xf>
    <xf numFmtId="0" fontId="37" fillId="0" borderId="70" xfId="0" applyFont="1" applyBorder="1" applyAlignment="1" applyProtection="1">
      <alignment/>
      <protection/>
    </xf>
    <xf numFmtId="0" fontId="0" fillId="0" borderId="0" xfId="0" applyAlignment="1">
      <alignment wrapText="1"/>
    </xf>
    <xf numFmtId="0" fontId="3" fillId="45" borderId="0" xfId="0" applyFont="1" applyFill="1" applyAlignment="1">
      <alignment vertical="top" wrapText="1"/>
    </xf>
    <xf numFmtId="0" fontId="5" fillId="34" borderId="89" xfId="55" applyFont="1" applyFill="1" applyBorder="1" applyAlignment="1">
      <alignment/>
      <protection/>
    </xf>
    <xf numFmtId="0" fontId="27" fillId="41" borderId="0" xfId="0" applyFont="1" applyFill="1" applyAlignment="1" applyProtection="1">
      <alignment/>
      <protection/>
    </xf>
    <xf numFmtId="0" fontId="0" fillId="0" borderId="0" xfId="0" applyAlignment="1">
      <alignment/>
    </xf>
    <xf numFmtId="0" fontId="0" fillId="0" borderId="93" xfId="0" applyBorder="1" applyAlignment="1">
      <alignment wrapText="1"/>
    </xf>
    <xf numFmtId="0" fontId="35" fillId="0" borderId="70" xfId="0"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Incometax" xfId="55"/>
    <cellStyle name="Normal_Machinery Tools"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752475</xdr:colOff>
      <xdr:row>3</xdr:row>
      <xdr:rowOff>104775</xdr:rowOff>
    </xdr:from>
    <xdr:to>
      <xdr:col>1</xdr:col>
      <xdr:colOff>2657475</xdr:colOff>
      <xdr:row>7</xdr:row>
      <xdr:rowOff>104775</xdr:rowOff>
    </xdr:to>
    <xdr:pic>
      <xdr:nvPicPr>
        <xdr:cNvPr id="1" name="Picture 12" descr="Ontario"/>
        <xdr:cNvPicPr preferRelativeResize="1">
          <a:picLocks noChangeAspect="1"/>
        </xdr:cNvPicPr>
      </xdr:nvPicPr>
      <xdr:blipFill>
        <a:blip r:embed="rId1"/>
        <a:srcRect t="12745" b="20588"/>
        <a:stretch>
          <a:fillRect/>
        </a:stretch>
      </xdr:blipFill>
      <xdr:spPr>
        <a:xfrm>
          <a:off x="4476750" y="685800"/>
          <a:ext cx="1905000" cy="571500"/>
        </a:xfrm>
        <a:prstGeom prst="rect">
          <a:avLst/>
        </a:prstGeom>
        <a:noFill/>
        <a:ln w="9525" cmpd="sng">
          <a:noFill/>
        </a:ln>
      </xdr:spPr>
    </xdr:pic>
    <xdr:clientData/>
  </xdr:twoCellAnchor>
  <xdr:twoCellAnchor editAs="oneCell">
    <xdr:from>
      <xdr:col>1</xdr:col>
      <xdr:colOff>352425</xdr:colOff>
      <xdr:row>10</xdr:row>
      <xdr:rowOff>28575</xdr:rowOff>
    </xdr:from>
    <xdr:to>
      <xdr:col>2</xdr:col>
      <xdr:colOff>57150</xdr:colOff>
      <xdr:row>13</xdr:row>
      <xdr:rowOff>85725</xdr:rowOff>
    </xdr:to>
    <xdr:pic>
      <xdr:nvPicPr>
        <xdr:cNvPr id="2" name="Picture 15" descr="MAARO_fr"/>
        <xdr:cNvPicPr preferRelativeResize="1">
          <a:picLocks noChangeAspect="1"/>
        </xdr:cNvPicPr>
      </xdr:nvPicPr>
      <xdr:blipFill>
        <a:blip r:embed="rId2"/>
        <a:stretch>
          <a:fillRect/>
        </a:stretch>
      </xdr:blipFill>
      <xdr:spPr>
        <a:xfrm>
          <a:off x="4076700" y="1609725"/>
          <a:ext cx="29337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29</xdr:row>
      <xdr:rowOff>95250</xdr:rowOff>
    </xdr:from>
    <xdr:to>
      <xdr:col>9</xdr:col>
      <xdr:colOff>228600</xdr:colOff>
      <xdr:row>29</xdr:row>
      <xdr:rowOff>161925</xdr:rowOff>
    </xdr:to>
    <xdr:sp>
      <xdr:nvSpPr>
        <xdr:cNvPr id="1" name="Drawing 1" descr="Arrow"/>
        <xdr:cNvSpPr>
          <a:spLocks/>
        </xdr:cNvSpPr>
      </xdr:nvSpPr>
      <xdr:spPr>
        <a:xfrm>
          <a:off x="12734925" y="5086350"/>
          <a:ext cx="76200" cy="666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95</xdr:row>
      <xdr:rowOff>95250</xdr:rowOff>
    </xdr:from>
    <xdr:to>
      <xdr:col>9</xdr:col>
      <xdr:colOff>228600</xdr:colOff>
      <xdr:row>95</xdr:row>
      <xdr:rowOff>161925</xdr:rowOff>
    </xdr:to>
    <xdr:sp>
      <xdr:nvSpPr>
        <xdr:cNvPr id="2" name="Drawing 2" descr="Arrow"/>
        <xdr:cNvSpPr>
          <a:spLocks/>
        </xdr:cNvSpPr>
      </xdr:nvSpPr>
      <xdr:spPr>
        <a:xfrm>
          <a:off x="12734925" y="15811500"/>
          <a:ext cx="76200" cy="666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7"/>
  <sheetViews>
    <sheetView showGridLines="0" zoomScalePageLayoutView="0" workbookViewId="0" topLeftCell="A1">
      <selection activeCell="C27" sqref="C27"/>
    </sheetView>
  </sheetViews>
  <sheetFormatPr defaultColWidth="9.33203125" defaultRowHeight="11.25"/>
  <cols>
    <col min="1" max="1" width="65.16015625" style="0" customWidth="1"/>
    <col min="2" max="2" width="56.5" style="0" customWidth="1"/>
  </cols>
  <sheetData>
    <row r="1" spans="1:7" ht="23.25">
      <c r="A1" s="295" t="s">
        <v>154</v>
      </c>
      <c r="B1" s="154"/>
      <c r="C1" s="154"/>
      <c r="D1" s="73"/>
      <c r="E1" s="73"/>
      <c r="F1" s="73"/>
      <c r="G1" s="73"/>
    </row>
    <row r="3" ht="11.25">
      <c r="A3" s="152"/>
    </row>
    <row r="4" ht="11.25">
      <c r="A4" s="153"/>
    </row>
    <row r="5" ht="11.25">
      <c r="A5" s="153"/>
    </row>
    <row r="6" ht="11.25">
      <c r="A6" s="153"/>
    </row>
    <row r="7" ht="11.25">
      <c r="A7" s="153"/>
    </row>
    <row r="8" ht="11.25">
      <c r="A8" s="153"/>
    </row>
    <row r="9" ht="11.25">
      <c r="A9" s="153"/>
    </row>
    <row r="10" ht="11.25">
      <c r="A10" s="153"/>
    </row>
    <row r="11" spans="1:2" ht="11.25">
      <c r="A11" s="153"/>
      <c r="B11" s="346"/>
    </row>
    <row r="12" spans="1:2" ht="11.25">
      <c r="A12" s="153"/>
      <c r="B12" s="346"/>
    </row>
    <row r="13" spans="1:2" ht="11.25">
      <c r="A13" s="153"/>
      <c r="B13" s="346"/>
    </row>
    <row r="14" ht="9.75" customHeight="1">
      <c r="A14" s="73"/>
    </row>
    <row r="15" spans="1:3" ht="153">
      <c r="A15" s="353" t="s">
        <v>288</v>
      </c>
      <c r="B15" s="353"/>
      <c r="C15" s="353"/>
    </row>
    <row r="17" ht="12.75">
      <c r="A17" s="293" t="s">
        <v>150</v>
      </c>
    </row>
    <row r="18" ht="12.75">
      <c r="A18" s="294" t="s">
        <v>151</v>
      </c>
    </row>
    <row r="19" ht="12.75">
      <c r="A19" s="294" t="s">
        <v>152</v>
      </c>
    </row>
    <row r="20" spans="1:2" ht="12.75">
      <c r="A20" s="294" t="s">
        <v>153</v>
      </c>
      <c r="B20" s="167"/>
    </row>
    <row r="21" ht="11.25">
      <c r="A21" s="159" t="s">
        <v>169</v>
      </c>
    </row>
    <row r="22" ht="11.25">
      <c r="A22" s="160"/>
    </row>
    <row r="26" ht="12.75" customHeight="1"/>
    <row r="27" spans="1:3" ht="48" customHeight="1">
      <c r="A27" s="352"/>
      <c r="B27" s="352"/>
      <c r="C27" s="352"/>
    </row>
  </sheetData>
  <sheetProtection/>
  <printOptions/>
  <pageMargins left="0.2" right="0.26" top="1" bottom="0.77"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B1:O139"/>
  <sheetViews>
    <sheetView showGridLines="0" zoomScale="70" zoomScaleNormal="70" zoomScalePageLayoutView="0" workbookViewId="0" topLeftCell="A30">
      <selection activeCell="B134" sqref="B134"/>
    </sheetView>
  </sheetViews>
  <sheetFormatPr defaultColWidth="10.66015625" defaultRowHeight="11.25"/>
  <cols>
    <col min="1" max="1" width="3.83203125" style="1" customWidth="1"/>
    <col min="2" max="2" width="114.66015625" style="1" bestFit="1" customWidth="1"/>
    <col min="3" max="3" width="12.16015625" style="1" customWidth="1"/>
    <col min="4" max="4" width="7.83203125" style="1" customWidth="1"/>
    <col min="5" max="5" width="38" style="1" customWidth="1"/>
    <col min="6" max="6" width="7.33203125" style="1" customWidth="1"/>
    <col min="7" max="7" width="11.16015625" style="1" customWidth="1"/>
    <col min="8" max="8" width="7.16015625" style="1" customWidth="1"/>
    <col min="9" max="9" width="18" style="1" customWidth="1"/>
    <col min="10" max="10" width="8.16015625" style="1" customWidth="1"/>
    <col min="11" max="11" width="15.83203125" style="1" customWidth="1"/>
    <col min="12" max="12" width="4.33203125" style="1" customWidth="1"/>
    <col min="13" max="13" width="4.83203125" style="1" customWidth="1"/>
    <col min="14" max="16384" width="10.66015625" style="1" customWidth="1"/>
  </cols>
  <sheetData>
    <row r="1" spans="6:8" ht="12.75">
      <c r="F1" s="2"/>
      <c r="G1" s="2"/>
      <c r="H1" s="2"/>
    </row>
    <row r="2" ht="17.25" thickBot="1">
      <c r="B2" s="266" t="s">
        <v>11</v>
      </c>
    </row>
    <row r="3" spans="2:13" ht="13.5" thickTop="1">
      <c r="B3" s="264" t="s">
        <v>10</v>
      </c>
      <c r="C3" s="38"/>
      <c r="D3" s="38"/>
      <c r="E3" s="38"/>
      <c r="F3" s="38"/>
      <c r="G3" s="39"/>
      <c r="H3" s="263" t="s">
        <v>12</v>
      </c>
      <c r="I3" s="38"/>
      <c r="J3" s="38"/>
      <c r="K3" s="38"/>
      <c r="L3" s="38"/>
      <c r="M3" s="40"/>
    </row>
    <row r="4" spans="2:13" ht="13.5" thickBot="1">
      <c r="B4" s="41"/>
      <c r="C4" s="42"/>
      <c r="D4" s="56" t="s">
        <v>18</v>
      </c>
      <c r="E4" s="56" t="s">
        <v>19</v>
      </c>
      <c r="F4" s="56" t="s">
        <v>20</v>
      </c>
      <c r="G4" s="43"/>
      <c r="H4" s="56" t="s">
        <v>13</v>
      </c>
      <c r="I4" s="42"/>
      <c r="J4" s="42"/>
      <c r="K4" s="42"/>
      <c r="L4" s="56" t="s">
        <v>15</v>
      </c>
      <c r="M4" s="267" t="s">
        <v>16</v>
      </c>
    </row>
    <row r="5" spans="2:13" ht="14.25" thickBot="1" thickTop="1">
      <c r="B5" s="265" t="s">
        <v>17</v>
      </c>
      <c r="C5" s="42"/>
      <c r="D5" s="42"/>
      <c r="E5" s="42"/>
      <c r="F5" s="42"/>
      <c r="G5" s="45"/>
      <c r="H5" s="56" t="s">
        <v>14</v>
      </c>
      <c r="I5" s="42"/>
      <c r="J5" s="49"/>
      <c r="K5" s="42"/>
      <c r="L5" s="46"/>
      <c r="M5" s="47"/>
    </row>
    <row r="6" spans="2:13" ht="13.5" thickTop="1">
      <c r="B6" s="268" t="s">
        <v>21</v>
      </c>
      <c r="C6" s="48"/>
      <c r="D6" s="48"/>
      <c r="E6" s="48"/>
      <c r="F6" s="48"/>
      <c r="G6" s="48"/>
      <c r="H6" s="48"/>
      <c r="I6" s="43"/>
      <c r="J6" s="270" t="s">
        <v>23</v>
      </c>
      <c r="K6" s="48"/>
      <c r="L6" s="42"/>
      <c r="M6" s="44"/>
    </row>
    <row r="7" spans="2:13" ht="24" customHeight="1">
      <c r="B7" s="269" t="s">
        <v>22</v>
      </c>
      <c r="C7" s="117"/>
      <c r="D7" s="118"/>
      <c r="E7" s="118"/>
      <c r="F7" s="118"/>
      <c r="G7" s="118"/>
      <c r="H7" s="119"/>
      <c r="I7" s="120"/>
      <c r="J7" s="271" t="s">
        <v>24</v>
      </c>
      <c r="K7" s="49">
        <v>150</v>
      </c>
      <c r="L7" s="49"/>
      <c r="M7" s="50"/>
    </row>
    <row r="8" spans="2:13" ht="12.75" customHeight="1">
      <c r="B8" s="265" t="s">
        <v>25</v>
      </c>
      <c r="C8" s="42"/>
      <c r="D8" s="42"/>
      <c r="E8" s="42"/>
      <c r="F8" s="42"/>
      <c r="G8" s="42"/>
      <c r="H8" s="42"/>
      <c r="I8" s="42"/>
      <c r="J8" s="270" t="s">
        <v>23</v>
      </c>
      <c r="K8" s="48"/>
      <c r="L8" s="48"/>
      <c r="M8" s="51"/>
    </row>
    <row r="9" spans="2:13" ht="12.75" customHeight="1">
      <c r="B9" s="265" t="s">
        <v>26</v>
      </c>
      <c r="C9" s="42"/>
      <c r="D9" s="42"/>
      <c r="E9" s="42"/>
      <c r="F9" s="42"/>
      <c r="G9" s="42"/>
      <c r="H9" s="42"/>
      <c r="I9" s="42"/>
      <c r="J9" s="271" t="s">
        <v>27</v>
      </c>
      <c r="K9" s="49">
        <v>200</v>
      </c>
      <c r="L9" s="49"/>
      <c r="M9" s="52"/>
    </row>
    <row r="10" spans="2:13" ht="12.75">
      <c r="B10" s="268" t="s">
        <v>29</v>
      </c>
      <c r="C10" s="48"/>
      <c r="D10" s="48"/>
      <c r="E10" s="48"/>
      <c r="F10" s="48"/>
      <c r="G10" s="48"/>
      <c r="H10" s="48"/>
      <c r="I10" s="43"/>
      <c r="J10" s="56" t="s">
        <v>1</v>
      </c>
      <c r="K10" s="42"/>
      <c r="L10" s="42"/>
      <c r="M10" s="44"/>
    </row>
    <row r="11" spans="2:13" ht="12.75">
      <c r="B11" s="269" t="s">
        <v>30</v>
      </c>
      <c r="C11" s="49"/>
      <c r="D11" s="49"/>
      <c r="E11" s="49"/>
      <c r="F11" s="49"/>
      <c r="G11" s="49"/>
      <c r="H11" s="49"/>
      <c r="I11" s="45"/>
      <c r="J11" s="56" t="s">
        <v>28</v>
      </c>
      <c r="K11" s="42"/>
      <c r="L11" s="42"/>
      <c r="M11" s="44"/>
    </row>
    <row r="12" spans="2:13" ht="13.5" thickBot="1">
      <c r="B12" s="265" t="s">
        <v>31</v>
      </c>
      <c r="C12" s="42"/>
      <c r="D12" s="42"/>
      <c r="E12" s="42"/>
      <c r="F12" s="42"/>
      <c r="G12" s="270" t="s">
        <v>35</v>
      </c>
      <c r="H12" s="42"/>
      <c r="I12" s="42"/>
      <c r="J12" s="270" t="s">
        <v>1</v>
      </c>
      <c r="K12" s="48"/>
      <c r="L12" s="48"/>
      <c r="M12" s="53"/>
    </row>
    <row r="13" spans="2:13" ht="13.5" thickTop="1">
      <c r="B13" s="265" t="s">
        <v>32</v>
      </c>
      <c r="C13" s="56" t="s">
        <v>33</v>
      </c>
      <c r="D13" s="54" t="s">
        <v>0</v>
      </c>
      <c r="E13" s="56" t="s">
        <v>34</v>
      </c>
      <c r="F13" s="55"/>
      <c r="G13" s="265" t="s">
        <v>36</v>
      </c>
      <c r="H13" s="42"/>
      <c r="I13" s="56" t="s">
        <v>37</v>
      </c>
      <c r="J13" s="271" t="s">
        <v>38</v>
      </c>
      <c r="K13" s="49"/>
      <c r="L13" s="57" t="s">
        <v>2</v>
      </c>
      <c r="M13" s="50"/>
    </row>
    <row r="14" spans="2:13" ht="12.75">
      <c r="B14" s="268" t="s">
        <v>39</v>
      </c>
      <c r="C14" s="48"/>
      <c r="D14" s="48"/>
      <c r="E14" s="48"/>
      <c r="F14" s="48"/>
      <c r="G14" s="43"/>
      <c r="H14" s="270" t="s">
        <v>47</v>
      </c>
      <c r="I14" s="48"/>
      <c r="J14" s="42"/>
      <c r="K14" s="42"/>
      <c r="L14" s="42"/>
      <c r="M14" s="44"/>
    </row>
    <row r="15" spans="2:13" ht="12.75">
      <c r="B15" s="265" t="s">
        <v>40</v>
      </c>
      <c r="C15" s="42"/>
      <c r="D15" s="42"/>
      <c r="E15" s="42"/>
      <c r="F15" s="42"/>
      <c r="G15" s="58"/>
      <c r="H15" s="271" t="s">
        <v>48</v>
      </c>
      <c r="I15" s="49"/>
      <c r="J15" s="49"/>
      <c r="K15" s="49"/>
      <c r="L15" s="49"/>
      <c r="M15" s="50"/>
    </row>
    <row r="16" spans="2:13" ht="12.75">
      <c r="B16" s="265" t="s">
        <v>41</v>
      </c>
      <c r="C16" s="42"/>
      <c r="D16" s="42"/>
      <c r="E16" s="42"/>
      <c r="F16" s="42"/>
      <c r="G16" s="58"/>
      <c r="H16" s="42"/>
      <c r="I16" s="42"/>
      <c r="J16" s="42"/>
      <c r="K16" s="42"/>
      <c r="L16" s="42"/>
      <c r="M16" s="44"/>
    </row>
    <row r="17" spans="2:13" ht="12.75">
      <c r="B17" s="265" t="s">
        <v>42</v>
      </c>
      <c r="C17" s="42"/>
      <c r="D17" s="42"/>
      <c r="E17" s="42"/>
      <c r="F17" s="42"/>
      <c r="G17" s="58"/>
      <c r="H17" s="42"/>
      <c r="I17" s="42"/>
      <c r="J17" s="42"/>
      <c r="K17" s="42"/>
      <c r="L17" s="42"/>
      <c r="M17" s="44"/>
    </row>
    <row r="18" spans="2:13" ht="12.75">
      <c r="B18" s="269" t="s">
        <v>43</v>
      </c>
      <c r="C18" s="49"/>
      <c r="D18" s="49"/>
      <c r="E18" s="49"/>
      <c r="F18" s="49"/>
      <c r="G18" s="45"/>
      <c r="H18" s="273" t="s">
        <v>45</v>
      </c>
      <c r="I18" s="48"/>
      <c r="J18" s="48"/>
      <c r="K18" s="48">
        <v>100</v>
      </c>
      <c r="L18" s="48"/>
      <c r="M18" s="53"/>
    </row>
    <row r="19" spans="2:13" ht="12.75">
      <c r="B19" s="272" t="s">
        <v>44</v>
      </c>
      <c r="C19" s="59"/>
      <c r="D19" s="59"/>
      <c r="E19" s="59"/>
      <c r="F19" s="59"/>
      <c r="G19" s="60"/>
      <c r="H19" s="274" t="s">
        <v>46</v>
      </c>
      <c r="I19" s="49"/>
      <c r="J19" s="49"/>
      <c r="K19" s="49"/>
      <c r="L19" s="49"/>
      <c r="M19" s="50"/>
    </row>
    <row r="20" spans="2:13" ht="15">
      <c r="B20" s="61" t="s">
        <v>49</v>
      </c>
      <c r="M20" s="10"/>
    </row>
    <row r="21" spans="2:13" ht="12.75">
      <c r="B21" s="275" t="s">
        <v>50</v>
      </c>
      <c r="C21" s="13"/>
      <c r="D21" s="13"/>
      <c r="E21" s="13"/>
      <c r="F21" s="13"/>
      <c r="G21" s="6"/>
      <c r="H21" s="13"/>
      <c r="I21" s="91"/>
      <c r="M21" s="7"/>
    </row>
    <row r="22" spans="2:13" ht="12.75">
      <c r="B22" s="276" t="s">
        <v>51</v>
      </c>
      <c r="C22" s="6"/>
      <c r="D22" s="6"/>
      <c r="E22" s="6"/>
      <c r="F22" s="6"/>
      <c r="G22" s="6"/>
      <c r="H22" s="13"/>
      <c r="I22" s="91"/>
      <c r="M22" s="7"/>
    </row>
    <row r="23" spans="2:13" ht="12.75">
      <c r="B23" s="275" t="s">
        <v>52</v>
      </c>
      <c r="C23" s="13"/>
      <c r="D23" s="13"/>
      <c r="E23" s="13"/>
      <c r="F23" s="13"/>
      <c r="G23" s="6"/>
      <c r="H23" s="13"/>
      <c r="I23" s="91"/>
      <c r="M23" s="7"/>
    </row>
    <row r="24" spans="2:13" ht="12.75">
      <c r="B24" s="275" t="s">
        <v>53</v>
      </c>
      <c r="C24" s="13"/>
      <c r="D24" s="13"/>
      <c r="E24" s="13"/>
      <c r="F24" s="13"/>
      <c r="G24" s="6"/>
      <c r="H24" s="13"/>
      <c r="I24" s="91"/>
      <c r="M24" s="7"/>
    </row>
    <row r="25" spans="2:13" ht="12.75">
      <c r="B25" s="276" t="s">
        <v>54</v>
      </c>
      <c r="C25" s="6"/>
      <c r="D25" s="6"/>
      <c r="E25" s="6"/>
      <c r="F25" s="6"/>
      <c r="G25" s="6"/>
      <c r="H25" s="13"/>
      <c r="I25" s="91"/>
      <c r="M25" s="7"/>
    </row>
    <row r="26" spans="2:13" ht="12.75">
      <c r="B26" s="12" t="s">
        <v>3</v>
      </c>
      <c r="C26" s="13"/>
      <c r="D26" s="13"/>
      <c r="E26" s="13"/>
      <c r="F26" s="13"/>
      <c r="G26" s="6"/>
      <c r="H26" s="13"/>
      <c r="I26" s="91"/>
      <c r="M26" s="7"/>
    </row>
    <row r="27" spans="2:13" ht="12.75">
      <c r="B27" s="275" t="s">
        <v>55</v>
      </c>
      <c r="C27" s="13"/>
      <c r="D27" s="13"/>
      <c r="E27" s="13"/>
      <c r="F27" s="13"/>
      <c r="G27" s="6"/>
      <c r="H27" s="13"/>
      <c r="I27" s="91"/>
      <c r="M27" s="7"/>
    </row>
    <row r="28" spans="2:13" ht="12.75">
      <c r="B28" s="277" t="s">
        <v>56</v>
      </c>
      <c r="C28" s="9"/>
      <c r="D28" s="9"/>
      <c r="E28" s="9"/>
      <c r="F28" s="9"/>
      <c r="G28" s="6"/>
      <c r="H28" s="9"/>
      <c r="I28" s="92">
        <v>40000</v>
      </c>
      <c r="M28" s="7"/>
    </row>
    <row r="29" spans="2:13" ht="12.75">
      <c r="B29" s="275" t="s">
        <v>57</v>
      </c>
      <c r="C29" s="13"/>
      <c r="D29" s="13"/>
      <c r="E29" s="13"/>
      <c r="F29" s="13"/>
      <c r="G29" s="6"/>
      <c r="H29" s="13"/>
      <c r="I29" s="91"/>
      <c r="J29" s="6"/>
      <c r="K29" s="96"/>
      <c r="L29" s="13"/>
      <c r="M29" s="16"/>
    </row>
    <row r="30" spans="2:13" ht="12.75">
      <c r="B30" s="278" t="s">
        <v>58</v>
      </c>
      <c r="C30" s="11"/>
      <c r="D30" s="11"/>
      <c r="E30" s="11"/>
      <c r="F30" s="11"/>
      <c r="G30" s="11"/>
      <c r="H30" s="11"/>
      <c r="I30" s="93">
        <f>SUM(I21:I28)</f>
        <v>40000</v>
      </c>
      <c r="J30" s="6"/>
      <c r="K30" s="97">
        <f>I30</f>
        <v>40000</v>
      </c>
      <c r="L30" s="11"/>
      <c r="M30" s="17"/>
    </row>
    <row r="31" spans="2:13" ht="12.75">
      <c r="B31" s="276" t="s">
        <v>59</v>
      </c>
      <c r="C31" s="6"/>
      <c r="D31" s="6"/>
      <c r="E31" s="6"/>
      <c r="F31" s="6"/>
      <c r="G31" s="11"/>
      <c r="H31" s="11"/>
      <c r="I31" s="11"/>
      <c r="K31" s="93"/>
      <c r="L31" s="11"/>
      <c r="M31" s="17"/>
    </row>
    <row r="32" spans="2:13" ht="12.75">
      <c r="B32" s="275" t="s">
        <v>60</v>
      </c>
      <c r="C32" s="13"/>
      <c r="D32" s="13"/>
      <c r="E32" s="13"/>
      <c r="F32" s="13"/>
      <c r="G32" s="13"/>
      <c r="H32" s="13"/>
      <c r="I32" s="13"/>
      <c r="K32" s="91"/>
      <c r="L32" s="13"/>
      <c r="M32" s="18"/>
    </row>
    <row r="33" spans="2:13" ht="12.75">
      <c r="B33" s="275" t="s">
        <v>61</v>
      </c>
      <c r="C33" s="13"/>
      <c r="D33" s="13"/>
      <c r="E33" s="13"/>
      <c r="F33" s="13"/>
      <c r="G33" s="13"/>
      <c r="H33" s="13"/>
      <c r="I33" s="13"/>
      <c r="K33" s="91"/>
      <c r="L33" s="13"/>
      <c r="M33" s="18"/>
    </row>
    <row r="34" spans="2:13" ht="12.75">
      <c r="B34" s="275" t="s">
        <v>62</v>
      </c>
      <c r="C34" s="13"/>
      <c r="D34" s="13"/>
      <c r="E34" s="13"/>
      <c r="F34" s="13"/>
      <c r="G34" s="13"/>
      <c r="H34" s="13"/>
      <c r="I34" s="13"/>
      <c r="K34" s="91"/>
      <c r="L34" s="13"/>
      <c r="M34" s="18"/>
    </row>
    <row r="35" spans="2:13" ht="12.75">
      <c r="B35" s="275" t="s">
        <v>63</v>
      </c>
      <c r="C35" s="13"/>
      <c r="D35" s="13"/>
      <c r="E35" s="13"/>
      <c r="F35" s="13"/>
      <c r="G35" s="13"/>
      <c r="H35" s="13"/>
      <c r="I35" s="13"/>
      <c r="K35" s="91"/>
      <c r="L35" s="13"/>
      <c r="M35" s="18"/>
    </row>
    <row r="36" spans="2:13" ht="12.75">
      <c r="B36" s="275" t="s">
        <v>64</v>
      </c>
      <c r="C36" s="13"/>
      <c r="D36" s="13"/>
      <c r="E36" s="13"/>
      <c r="F36" s="13"/>
      <c r="G36" s="13"/>
      <c r="H36" s="13"/>
      <c r="I36" s="13"/>
      <c r="K36" s="91"/>
      <c r="L36" s="13"/>
      <c r="M36" s="18"/>
    </row>
    <row r="37" spans="2:13" ht="12.75">
      <c r="B37" s="275" t="s">
        <v>65</v>
      </c>
      <c r="C37" s="13"/>
      <c r="D37" s="13"/>
      <c r="E37" s="13"/>
      <c r="F37" s="13"/>
      <c r="G37" s="13"/>
      <c r="H37" s="13"/>
      <c r="I37" s="13"/>
      <c r="K37" s="91"/>
      <c r="L37" s="13"/>
      <c r="M37" s="17"/>
    </row>
    <row r="38" spans="2:13" ht="12.75">
      <c r="B38" s="276" t="s">
        <v>66</v>
      </c>
      <c r="C38" s="6"/>
      <c r="D38" s="6"/>
      <c r="E38" s="6"/>
      <c r="F38" s="6"/>
      <c r="G38" s="6"/>
      <c r="H38" s="6"/>
      <c r="I38" s="6"/>
      <c r="K38" s="98"/>
      <c r="L38" s="6"/>
      <c r="M38" s="7"/>
    </row>
    <row r="39" spans="2:13" ht="12.75">
      <c r="B39" s="5"/>
      <c r="C39" s="279" t="s">
        <v>67</v>
      </c>
      <c r="K39" s="99">
        <v>150000</v>
      </c>
      <c r="M39" s="17"/>
    </row>
    <row r="40" spans="2:13" ht="12.75">
      <c r="B40" s="5"/>
      <c r="C40" s="280" t="s">
        <v>68</v>
      </c>
      <c r="D40" s="13"/>
      <c r="E40" s="13"/>
      <c r="F40" s="13"/>
      <c r="G40" s="13"/>
      <c r="H40" s="13"/>
      <c r="I40" s="13"/>
      <c r="K40" s="100">
        <v>30000</v>
      </c>
      <c r="L40" s="13"/>
      <c r="M40" s="18"/>
    </row>
    <row r="41" spans="2:13" ht="12.75">
      <c r="B41" s="5"/>
      <c r="C41" s="280" t="s">
        <v>69</v>
      </c>
      <c r="D41" s="13"/>
      <c r="E41" s="13"/>
      <c r="F41" s="13"/>
      <c r="G41" s="13"/>
      <c r="H41" s="13"/>
      <c r="I41" s="13"/>
      <c r="K41" s="91"/>
      <c r="L41" s="13"/>
      <c r="M41" s="18"/>
    </row>
    <row r="42" spans="2:14" ht="12.75">
      <c r="B42" s="5"/>
      <c r="C42" s="280" t="s">
        <v>70</v>
      </c>
      <c r="D42" s="13"/>
      <c r="E42" s="13"/>
      <c r="F42" s="13"/>
      <c r="G42" s="13"/>
      <c r="H42" s="13"/>
      <c r="I42" s="13"/>
      <c r="K42" s="100">
        <v>35000</v>
      </c>
      <c r="L42" s="13"/>
      <c r="M42" s="18"/>
      <c r="N42" s="1" t="s">
        <v>4</v>
      </c>
    </row>
    <row r="43" spans="2:13" ht="12.75">
      <c r="B43" s="5"/>
      <c r="C43" s="281" t="s">
        <v>71</v>
      </c>
      <c r="D43" s="6"/>
      <c r="E43" s="6"/>
      <c r="F43" s="6"/>
      <c r="G43" s="6"/>
      <c r="H43" s="6"/>
      <c r="I43" s="6"/>
      <c r="K43" s="91"/>
      <c r="L43" s="13"/>
      <c r="M43" s="18"/>
    </row>
    <row r="44" spans="2:13" ht="12.75">
      <c r="B44" s="275" t="s">
        <v>72</v>
      </c>
      <c r="C44" s="13"/>
      <c r="D44" s="13"/>
      <c r="E44" s="13"/>
      <c r="F44" s="13"/>
      <c r="G44" s="13"/>
      <c r="H44" s="13"/>
      <c r="I44" s="13"/>
      <c r="K44" s="91"/>
      <c r="L44" s="13"/>
      <c r="M44" s="18"/>
    </row>
    <row r="45" spans="2:13" ht="12.75">
      <c r="B45" s="277" t="s">
        <v>73</v>
      </c>
      <c r="C45" s="9"/>
      <c r="D45" s="9"/>
      <c r="E45" s="9"/>
      <c r="F45" s="9"/>
      <c r="G45" s="9"/>
      <c r="H45" s="9"/>
      <c r="I45" s="9"/>
      <c r="K45" s="101" t="s">
        <v>4</v>
      </c>
      <c r="L45" s="9"/>
      <c r="M45" s="19"/>
    </row>
    <row r="46" spans="2:13" ht="12.75">
      <c r="B46" s="277" t="s">
        <v>74</v>
      </c>
      <c r="C46" s="9"/>
      <c r="D46" s="9"/>
      <c r="E46" s="9"/>
      <c r="F46" s="9"/>
      <c r="G46" s="9"/>
      <c r="H46" s="9"/>
      <c r="I46" s="9"/>
      <c r="J46" s="6"/>
      <c r="K46" s="92"/>
      <c r="L46" s="9"/>
      <c r="M46" s="19"/>
    </row>
    <row r="47" spans="2:13" ht="12.75">
      <c r="B47" s="275" t="s">
        <v>277</v>
      </c>
      <c r="C47" s="13"/>
      <c r="D47" s="13"/>
      <c r="E47" s="13"/>
      <c r="F47" s="13"/>
      <c r="G47" s="13"/>
      <c r="H47" s="13"/>
      <c r="I47" s="13"/>
      <c r="J47" s="6"/>
      <c r="K47" s="91"/>
      <c r="L47" s="13"/>
      <c r="M47" s="18"/>
    </row>
    <row r="48" spans="2:13" ht="12.75">
      <c r="B48" s="278" t="s">
        <v>75</v>
      </c>
      <c r="C48" s="11"/>
      <c r="D48" s="11"/>
      <c r="E48" s="11"/>
      <c r="F48" s="11"/>
      <c r="G48" s="11"/>
      <c r="H48" s="11"/>
      <c r="I48" s="11"/>
      <c r="K48" s="93"/>
      <c r="L48" s="11"/>
      <c r="M48" s="17"/>
    </row>
    <row r="49" spans="2:13" ht="12.75">
      <c r="B49" s="275" t="s">
        <v>76</v>
      </c>
      <c r="C49" s="13"/>
      <c r="D49" s="13"/>
      <c r="E49" s="13"/>
      <c r="F49" s="13"/>
      <c r="G49" s="13"/>
      <c r="H49" s="13"/>
      <c r="I49" s="13"/>
      <c r="K49" s="91"/>
      <c r="L49" s="13"/>
      <c r="M49" s="18"/>
    </row>
    <row r="50" spans="2:13" ht="12.75">
      <c r="B50" s="276" t="s">
        <v>77</v>
      </c>
      <c r="K50" s="102"/>
      <c r="L50" s="9"/>
      <c r="M50" s="7"/>
    </row>
    <row r="51" spans="2:13" ht="12.75">
      <c r="B51" s="5"/>
      <c r="C51" s="279" t="s">
        <v>78</v>
      </c>
      <c r="K51" s="103" t="s">
        <v>4</v>
      </c>
      <c r="L51" s="8"/>
      <c r="M51" s="17"/>
    </row>
    <row r="52" spans="2:13" ht="12.75">
      <c r="B52" s="5"/>
      <c r="C52" s="280" t="s">
        <v>79</v>
      </c>
      <c r="D52" s="13"/>
      <c r="E52" s="13"/>
      <c r="F52" s="13"/>
      <c r="G52" s="13"/>
      <c r="H52" s="13"/>
      <c r="I52" s="13"/>
      <c r="K52" s="91"/>
      <c r="L52" s="14"/>
      <c r="M52" s="18"/>
    </row>
    <row r="53" spans="2:13" ht="12.75">
      <c r="B53" s="5"/>
      <c r="C53" s="279" t="s">
        <v>80</v>
      </c>
      <c r="K53" s="91"/>
      <c r="L53" s="14"/>
      <c r="M53" s="18"/>
    </row>
    <row r="54" spans="2:13" ht="12.75">
      <c r="B54" s="275" t="s">
        <v>81</v>
      </c>
      <c r="C54" s="13"/>
      <c r="D54" s="13"/>
      <c r="E54" s="13"/>
      <c r="F54" s="13"/>
      <c r="G54" s="13"/>
      <c r="H54" s="13"/>
      <c r="I54" s="13"/>
      <c r="K54" s="91">
        <v>5000</v>
      </c>
      <c r="L54" s="14"/>
      <c r="M54" s="18"/>
    </row>
    <row r="55" spans="2:13" ht="12.75">
      <c r="B55" s="275" t="s">
        <v>82</v>
      </c>
      <c r="C55" s="13"/>
      <c r="D55" s="13"/>
      <c r="E55" s="13"/>
      <c r="F55" s="13"/>
      <c r="G55" s="13"/>
      <c r="H55" s="13"/>
      <c r="I55" s="13"/>
      <c r="K55" s="99" t="s">
        <v>4</v>
      </c>
      <c r="L55" s="6"/>
      <c r="M55" s="7"/>
    </row>
    <row r="56" spans="2:13" ht="12.75">
      <c r="B56" s="5" t="s">
        <v>4</v>
      </c>
      <c r="C56" s="6"/>
      <c r="D56" s="29" t="s">
        <v>4</v>
      </c>
      <c r="E56" s="6"/>
      <c r="F56" s="6"/>
      <c r="G56" s="6"/>
      <c r="H56" s="6"/>
      <c r="I56" s="6"/>
      <c r="K56" s="102"/>
      <c r="L56" s="6"/>
      <c r="M56" s="7"/>
    </row>
    <row r="57" spans="2:13" ht="12.75">
      <c r="B57" s="12" t="s">
        <v>4</v>
      </c>
      <c r="C57" s="13"/>
      <c r="D57" s="282" t="s">
        <v>83</v>
      </c>
      <c r="E57" s="13"/>
      <c r="F57" s="13"/>
      <c r="G57" s="13"/>
      <c r="H57" s="13"/>
      <c r="I57" s="13"/>
      <c r="K57" s="93">
        <v>10000</v>
      </c>
      <c r="L57" s="8"/>
      <c r="M57" s="17"/>
    </row>
    <row r="58" spans="2:13" ht="13.5" thickBot="1">
      <c r="B58" s="20" t="s">
        <v>84</v>
      </c>
      <c r="C58" s="21"/>
      <c r="D58" s="21"/>
      <c r="E58" s="21"/>
      <c r="F58" s="21"/>
      <c r="G58" s="21"/>
      <c r="H58" s="21"/>
      <c r="I58" s="21"/>
      <c r="J58" s="22"/>
      <c r="K58" s="94">
        <f>SUM(K30:K57)</f>
        <v>270000</v>
      </c>
      <c r="L58" s="23"/>
      <c r="M58" s="24"/>
    </row>
    <row r="59" spans="11:13" ht="14.25" thickBot="1" thickTop="1">
      <c r="K59" s="31"/>
      <c r="M59" s="7"/>
    </row>
    <row r="60" spans="2:13" ht="13.5" thickTop="1">
      <c r="B60" s="25" t="s">
        <v>85</v>
      </c>
      <c r="C60" s="3"/>
      <c r="D60" s="3"/>
      <c r="E60" s="3"/>
      <c r="F60" s="3"/>
      <c r="G60" s="3"/>
      <c r="H60" s="3"/>
      <c r="I60" s="3"/>
      <c r="J60" s="26"/>
      <c r="K60" s="95">
        <f>K58</f>
        <v>270000</v>
      </c>
      <c r="L60" s="4"/>
      <c r="M60" s="27"/>
    </row>
    <row r="61" spans="2:13" ht="12.75">
      <c r="B61" s="15" t="s">
        <v>278</v>
      </c>
      <c r="C61" s="2"/>
      <c r="D61" s="2"/>
      <c r="E61" s="2"/>
      <c r="M61" s="7"/>
    </row>
    <row r="62" spans="2:13" ht="12.75">
      <c r="B62" s="276" t="s">
        <v>86</v>
      </c>
      <c r="G62" s="6"/>
      <c r="I62" s="102">
        <v>4000</v>
      </c>
      <c r="M62" s="7"/>
    </row>
    <row r="63" spans="2:13" ht="12.75">
      <c r="B63" s="275" t="s">
        <v>87</v>
      </c>
      <c r="C63" s="13"/>
      <c r="D63" s="13"/>
      <c r="E63" s="13"/>
      <c r="F63" s="13"/>
      <c r="G63" s="6"/>
      <c r="H63" s="13"/>
      <c r="I63" s="91">
        <v>0</v>
      </c>
      <c r="J63" s="88"/>
      <c r="M63" s="7"/>
    </row>
    <row r="64" spans="2:13" ht="12.75">
      <c r="B64" s="275" t="s">
        <v>88</v>
      </c>
      <c r="C64" s="13"/>
      <c r="D64" s="13"/>
      <c r="E64" s="13"/>
      <c r="F64" s="13"/>
      <c r="G64" s="6"/>
      <c r="H64" s="13"/>
      <c r="I64" s="91">
        <v>500</v>
      </c>
      <c r="M64" s="7"/>
    </row>
    <row r="65" spans="2:13" ht="12.75">
      <c r="B65" s="275" t="s">
        <v>89</v>
      </c>
      <c r="C65" s="13"/>
      <c r="D65" s="13"/>
      <c r="E65" s="13"/>
      <c r="F65" s="13"/>
      <c r="G65" s="6"/>
      <c r="H65" s="13"/>
      <c r="I65" s="91">
        <v>200</v>
      </c>
      <c r="M65" s="7"/>
    </row>
    <row r="66" spans="2:13" ht="12.75">
      <c r="B66" s="276" t="s">
        <v>90</v>
      </c>
      <c r="G66" s="6"/>
      <c r="I66" s="102"/>
      <c r="M66" s="7"/>
    </row>
    <row r="67" spans="2:13" ht="12.75">
      <c r="B67" s="5"/>
      <c r="C67" s="279" t="s">
        <v>91</v>
      </c>
      <c r="G67" s="6"/>
      <c r="I67" s="102">
        <v>80000</v>
      </c>
      <c r="M67" s="7"/>
    </row>
    <row r="68" spans="2:13" ht="12.75">
      <c r="B68" s="5"/>
      <c r="C68" s="280" t="s">
        <v>92</v>
      </c>
      <c r="D68" s="13"/>
      <c r="E68" s="13"/>
      <c r="F68" s="13"/>
      <c r="G68" s="6"/>
      <c r="H68" s="13"/>
      <c r="I68" s="91">
        <v>10000</v>
      </c>
      <c r="M68" s="7"/>
    </row>
    <row r="69" spans="2:13" ht="12.75">
      <c r="B69" s="283" t="s">
        <v>93</v>
      </c>
      <c r="C69" s="245"/>
      <c r="D69" s="245"/>
      <c r="E69" s="245"/>
      <c r="F69" s="245"/>
      <c r="G69" s="238"/>
      <c r="H69" s="245"/>
      <c r="I69" s="102">
        <v>2000</v>
      </c>
      <c r="M69" s="7"/>
    </row>
    <row r="70" spans="2:13" ht="12.75">
      <c r="B70" s="284" t="s">
        <v>94</v>
      </c>
      <c r="C70" s="237"/>
      <c r="D70" s="237"/>
      <c r="E70" s="237"/>
      <c r="F70" s="237"/>
      <c r="G70" s="238"/>
      <c r="H70" s="237"/>
      <c r="I70" s="91">
        <v>35000</v>
      </c>
      <c r="M70" s="7"/>
    </row>
    <row r="71" spans="2:13" ht="12.75">
      <c r="B71" s="275" t="s">
        <v>95</v>
      </c>
      <c r="C71" s="13"/>
      <c r="D71" s="13"/>
      <c r="E71" s="13"/>
      <c r="F71" s="13"/>
      <c r="G71" s="6"/>
      <c r="H71" s="13"/>
      <c r="I71" s="91">
        <v>800</v>
      </c>
      <c r="M71" s="7"/>
    </row>
    <row r="72" spans="2:13" ht="12.75">
      <c r="B72" s="275" t="s">
        <v>96</v>
      </c>
      <c r="C72" s="13"/>
      <c r="D72" s="13"/>
      <c r="E72" s="13"/>
      <c r="F72" s="13"/>
      <c r="G72" s="6"/>
      <c r="H72" s="13"/>
      <c r="I72" s="91">
        <v>300</v>
      </c>
      <c r="M72" s="7"/>
    </row>
    <row r="73" spans="2:13" ht="12.75">
      <c r="B73" s="275" t="s">
        <v>97</v>
      </c>
      <c r="C73" s="13"/>
      <c r="D73" s="13"/>
      <c r="E73" s="13"/>
      <c r="F73" s="13"/>
      <c r="G73" s="6"/>
      <c r="H73" s="13"/>
      <c r="I73" s="91">
        <v>1000</v>
      </c>
      <c r="M73" s="7"/>
    </row>
    <row r="74" spans="2:13" ht="12.75">
      <c r="B74" s="284" t="s">
        <v>98</v>
      </c>
      <c r="C74" s="237"/>
      <c r="D74" s="237"/>
      <c r="E74" s="237"/>
      <c r="F74" s="237"/>
      <c r="G74" s="238"/>
      <c r="H74" s="237"/>
      <c r="I74" s="91">
        <v>3000</v>
      </c>
      <c r="M74" s="7"/>
    </row>
    <row r="75" spans="2:13" ht="12.75">
      <c r="B75" s="284" t="s">
        <v>99</v>
      </c>
      <c r="C75" s="237"/>
      <c r="D75" s="237"/>
      <c r="E75" s="237"/>
      <c r="F75" s="237"/>
      <c r="G75" s="238"/>
      <c r="H75" s="237"/>
      <c r="I75" s="91">
        <v>2000</v>
      </c>
      <c r="M75" s="7"/>
    </row>
    <row r="76" spans="2:13" ht="12.75">
      <c r="B76" s="275" t="s">
        <v>100</v>
      </c>
      <c r="C76" s="13"/>
      <c r="D76" s="13"/>
      <c r="E76" s="13"/>
      <c r="F76" s="13"/>
      <c r="G76" s="6"/>
      <c r="H76" s="13"/>
      <c r="I76" s="91">
        <v>10000</v>
      </c>
      <c r="J76" s="88"/>
      <c r="M76" s="7"/>
    </row>
    <row r="77" spans="2:13" ht="12.75">
      <c r="B77" s="275" t="s">
        <v>101</v>
      </c>
      <c r="C77" s="13"/>
      <c r="D77" s="13"/>
      <c r="E77" s="13"/>
      <c r="F77" s="13"/>
      <c r="G77" s="6"/>
      <c r="H77" s="13"/>
      <c r="I77" s="100">
        <v>2000</v>
      </c>
      <c r="M77" s="7"/>
    </row>
    <row r="78" spans="2:13" ht="12.75">
      <c r="B78" s="275" t="s">
        <v>102</v>
      </c>
      <c r="C78" s="13"/>
      <c r="D78" s="13"/>
      <c r="E78" s="13"/>
      <c r="F78" s="13"/>
      <c r="G78" s="6"/>
      <c r="H78" s="13"/>
      <c r="I78" s="91">
        <v>6000</v>
      </c>
      <c r="M78" s="7"/>
    </row>
    <row r="79" spans="2:13" ht="12.75">
      <c r="B79" s="275" t="s">
        <v>103</v>
      </c>
      <c r="C79" s="13"/>
      <c r="D79" s="13"/>
      <c r="E79" s="13"/>
      <c r="F79" s="13"/>
      <c r="G79" s="6"/>
      <c r="H79" s="13"/>
      <c r="I79" s="91">
        <v>6000</v>
      </c>
      <c r="M79" s="7"/>
    </row>
    <row r="80" spans="2:13" ht="12.75">
      <c r="B80" s="275" t="s">
        <v>104</v>
      </c>
      <c r="C80" s="13"/>
      <c r="D80" s="13"/>
      <c r="E80" s="13"/>
      <c r="F80" s="13"/>
      <c r="G80" s="6"/>
      <c r="H80" s="13"/>
      <c r="I80" s="100">
        <v>53000</v>
      </c>
      <c r="M80" s="7"/>
    </row>
    <row r="81" spans="2:13" ht="12.75">
      <c r="B81" s="275" t="s">
        <v>105</v>
      </c>
      <c r="C81" s="13"/>
      <c r="D81" s="13"/>
      <c r="E81" s="13"/>
      <c r="F81" s="13"/>
      <c r="G81" s="6"/>
      <c r="H81" s="13"/>
      <c r="I81" s="91">
        <v>8000</v>
      </c>
      <c r="M81" s="7"/>
    </row>
    <row r="82" spans="2:13" ht="12.75">
      <c r="B82" s="275" t="s">
        <v>106</v>
      </c>
      <c r="C82" s="13"/>
      <c r="D82" s="13"/>
      <c r="E82" s="13"/>
      <c r="F82" s="13"/>
      <c r="G82" s="6"/>
      <c r="H82" s="13"/>
      <c r="I82" s="91"/>
      <c r="M82" s="7"/>
    </row>
    <row r="83" spans="2:13" ht="12.75">
      <c r="B83" s="275" t="s">
        <v>107</v>
      </c>
      <c r="C83" s="13"/>
      <c r="D83" s="13"/>
      <c r="E83" s="13"/>
      <c r="F83" s="13"/>
      <c r="G83" s="6"/>
      <c r="H83" s="13"/>
      <c r="I83" s="91">
        <v>2000</v>
      </c>
      <c r="M83" s="7"/>
    </row>
    <row r="84" spans="2:13" ht="12.75">
      <c r="B84" s="275" t="s">
        <v>108</v>
      </c>
      <c r="C84" s="13"/>
      <c r="D84" s="13"/>
      <c r="E84" s="13"/>
      <c r="F84" s="13"/>
      <c r="G84" s="6"/>
      <c r="H84" s="13"/>
      <c r="I84" s="91">
        <v>3000</v>
      </c>
      <c r="M84" s="7"/>
    </row>
    <row r="85" spans="2:13" ht="12.75">
      <c r="B85" s="275" t="s">
        <v>109</v>
      </c>
      <c r="C85" s="13"/>
      <c r="D85" s="13"/>
      <c r="E85" s="13"/>
      <c r="F85" s="13"/>
      <c r="G85" s="6"/>
      <c r="H85" s="13"/>
      <c r="I85" s="91">
        <v>4000</v>
      </c>
      <c r="M85" s="7"/>
    </row>
    <row r="86" spans="2:13" ht="12.75">
      <c r="B86" s="275" t="s">
        <v>110</v>
      </c>
      <c r="C86" s="13"/>
      <c r="D86" s="13"/>
      <c r="E86" s="13"/>
      <c r="F86" s="13"/>
      <c r="G86" s="6"/>
      <c r="H86" s="13"/>
      <c r="I86" s="91"/>
      <c r="M86" s="7"/>
    </row>
    <row r="87" spans="2:13" ht="12.75">
      <c r="B87" s="275" t="s">
        <v>111</v>
      </c>
      <c r="C87" s="13"/>
      <c r="D87" s="13"/>
      <c r="E87" s="13"/>
      <c r="F87" s="13"/>
      <c r="G87" s="6"/>
      <c r="H87" s="13"/>
      <c r="I87" s="91">
        <v>3200</v>
      </c>
      <c r="M87" s="7"/>
    </row>
    <row r="88" spans="2:13" ht="12.75">
      <c r="B88" s="285" t="s">
        <v>112</v>
      </c>
      <c r="C88" s="239"/>
      <c r="D88" s="239"/>
      <c r="E88" s="239"/>
      <c r="F88" s="239"/>
      <c r="G88" s="240"/>
      <c r="H88" s="239" t="s">
        <v>4</v>
      </c>
      <c r="I88" s="91">
        <v>0</v>
      </c>
      <c r="J88" s="286" t="s">
        <v>268</v>
      </c>
      <c r="K88" s="287"/>
      <c r="L88" s="287"/>
      <c r="M88" s="288"/>
    </row>
    <row r="89" spans="2:13" ht="12.75">
      <c r="B89" s="285" t="s">
        <v>113</v>
      </c>
      <c r="C89" s="239"/>
      <c r="D89" s="239"/>
      <c r="E89" s="239"/>
      <c r="F89" s="239"/>
      <c r="G89" s="240"/>
      <c r="H89" s="240" t="s">
        <v>4</v>
      </c>
      <c r="I89" s="98">
        <v>0</v>
      </c>
      <c r="J89" s="286" t="s">
        <v>270</v>
      </c>
      <c r="K89" s="287"/>
      <c r="L89" s="287"/>
      <c r="M89" s="288"/>
    </row>
    <row r="90" spans="2:13" ht="12.75">
      <c r="B90" s="276" t="s">
        <v>275</v>
      </c>
      <c r="C90" s="6"/>
      <c r="D90" s="29" t="s">
        <v>4</v>
      </c>
      <c r="E90" s="6"/>
      <c r="F90" s="6"/>
      <c r="G90" s="30" t="s">
        <v>4</v>
      </c>
      <c r="H90" s="6"/>
      <c r="I90" s="104"/>
      <c r="J90" s="243"/>
      <c r="K90" s="62"/>
      <c r="L90" s="62"/>
      <c r="M90" s="244"/>
    </row>
    <row r="91" spans="2:13" ht="12.75">
      <c r="B91" s="5" t="s">
        <v>4</v>
      </c>
      <c r="C91" s="6"/>
      <c r="D91" s="13"/>
      <c r="E91" s="13"/>
      <c r="F91" s="6"/>
      <c r="G91" s="90">
        <v>0</v>
      </c>
      <c r="H91" s="89"/>
      <c r="I91" s="104"/>
      <c r="M91" s="7"/>
    </row>
    <row r="92" spans="2:13" ht="12.75">
      <c r="B92" s="276" t="s">
        <v>114</v>
      </c>
      <c r="G92" s="13"/>
      <c r="I92" s="105">
        <f>SUM(G90:G91)</f>
        <v>0</v>
      </c>
      <c r="M92" s="7"/>
    </row>
    <row r="93" spans="2:13" ht="12.75">
      <c r="B93" s="12" t="s">
        <v>4</v>
      </c>
      <c r="C93" s="13"/>
      <c r="D93" s="13"/>
      <c r="E93" s="289" t="s">
        <v>115</v>
      </c>
      <c r="F93" s="13"/>
      <c r="G93" s="13"/>
      <c r="H93" s="13"/>
      <c r="I93" s="106">
        <f>SUM(I62:I92)</f>
        <v>236000</v>
      </c>
      <c r="M93" s="7"/>
    </row>
    <row r="94" spans="2:13" ht="12.75">
      <c r="B94" s="284" t="s">
        <v>116</v>
      </c>
      <c r="C94" s="237"/>
      <c r="D94" s="237"/>
      <c r="E94" s="246" t="s">
        <v>279</v>
      </c>
      <c r="F94" s="237"/>
      <c r="G94" s="237"/>
      <c r="H94" s="237"/>
      <c r="I94" s="91">
        <v>20000</v>
      </c>
      <c r="J94" s="241"/>
      <c r="M94" s="7"/>
    </row>
    <row r="95" spans="2:13" ht="12.75">
      <c r="B95" s="284" t="s">
        <v>117</v>
      </c>
      <c r="C95" s="237"/>
      <c r="D95" s="237"/>
      <c r="E95" s="237"/>
      <c r="F95" s="237"/>
      <c r="G95" s="237"/>
      <c r="H95" s="237"/>
      <c r="I95" s="100">
        <v>0</v>
      </c>
      <c r="J95" s="241"/>
      <c r="M95" s="7"/>
    </row>
    <row r="96" spans="2:13" ht="12.75">
      <c r="B96" s="275" t="s">
        <v>118</v>
      </c>
      <c r="C96" s="13"/>
      <c r="D96" s="13"/>
      <c r="E96" s="13" t="s">
        <v>4</v>
      </c>
      <c r="F96" s="13"/>
      <c r="G96" s="6"/>
      <c r="H96" s="13"/>
      <c r="I96" s="91">
        <f>SUM(I93:I95)</f>
        <v>256000</v>
      </c>
      <c r="K96" s="107">
        <f>I96</f>
        <v>256000</v>
      </c>
      <c r="L96" s="8"/>
      <c r="M96" s="17"/>
    </row>
    <row r="97" spans="2:13" ht="12.75">
      <c r="B97" s="276" t="s">
        <v>119</v>
      </c>
      <c r="C97" s="6"/>
      <c r="D97" s="6"/>
      <c r="E97" s="6"/>
      <c r="F97" s="6"/>
      <c r="G97" s="13"/>
      <c r="H97" s="6"/>
      <c r="I97" s="6"/>
      <c r="K97" s="108">
        <f>(K60-K96)</f>
        <v>14000</v>
      </c>
      <c r="L97" s="14"/>
      <c r="M97" s="18"/>
    </row>
    <row r="98" spans="2:13" ht="12.75">
      <c r="B98" s="285" t="s">
        <v>120</v>
      </c>
      <c r="C98" s="239"/>
      <c r="D98" s="239"/>
      <c r="E98" s="239"/>
      <c r="F98" s="239"/>
      <c r="G98" s="286" t="s">
        <v>269</v>
      </c>
      <c r="H98" s="287"/>
      <c r="I98" s="287"/>
      <c r="J98" s="242"/>
      <c r="K98" s="96"/>
      <c r="L98" s="14"/>
      <c r="M98" s="18"/>
    </row>
    <row r="99" spans="2:13" ht="12.75">
      <c r="B99" s="290" t="s">
        <v>121</v>
      </c>
      <c r="C99" s="240"/>
      <c r="D99" s="240"/>
      <c r="E99" s="240"/>
      <c r="F99" s="240"/>
      <c r="G99" s="286" t="s">
        <v>270</v>
      </c>
      <c r="H99" s="287"/>
      <c r="I99" s="287"/>
      <c r="J99" s="242"/>
      <c r="K99" s="96"/>
      <c r="L99" s="14"/>
      <c r="M99" s="18"/>
    </row>
    <row r="100" spans="2:13" ht="12.75">
      <c r="B100" s="12" t="s">
        <v>4</v>
      </c>
      <c r="C100" s="13"/>
      <c r="D100" s="13"/>
      <c r="E100" s="13"/>
      <c r="F100" s="13"/>
      <c r="G100" s="282" t="s">
        <v>122</v>
      </c>
      <c r="H100" s="13"/>
      <c r="I100" s="13"/>
      <c r="K100" s="96">
        <f>SUM(K97:K99)</f>
        <v>14000</v>
      </c>
      <c r="L100" s="14"/>
      <c r="M100" s="18"/>
    </row>
    <row r="101" spans="2:13" ht="12.75">
      <c r="B101" s="275" t="s">
        <v>123</v>
      </c>
      <c r="C101" s="13"/>
      <c r="D101" s="13"/>
      <c r="E101" s="13"/>
      <c r="F101" s="13"/>
      <c r="G101" s="13"/>
      <c r="H101" s="13"/>
      <c r="I101" s="13"/>
      <c r="K101" s="96">
        <f>(K100*K18/100)</f>
        <v>14000</v>
      </c>
      <c r="L101" s="14"/>
      <c r="M101" s="18"/>
    </row>
    <row r="102" spans="2:13" ht="12.75">
      <c r="B102" s="275" t="s">
        <v>124</v>
      </c>
      <c r="C102" s="13"/>
      <c r="D102" s="13"/>
      <c r="E102" s="13"/>
      <c r="F102" s="13"/>
      <c r="G102" s="13"/>
      <c r="H102" s="13"/>
      <c r="I102" s="13"/>
      <c r="K102" s="96"/>
      <c r="L102" s="14"/>
      <c r="M102" s="18"/>
    </row>
    <row r="103" spans="2:13" ht="12.75">
      <c r="B103" s="275" t="s">
        <v>125</v>
      </c>
      <c r="C103" s="13"/>
      <c r="D103" s="13"/>
      <c r="E103" s="13"/>
      <c r="F103" s="13"/>
      <c r="G103" s="13"/>
      <c r="H103" s="13"/>
      <c r="I103" s="13"/>
      <c r="K103" s="96">
        <f>K101-K102</f>
        <v>14000</v>
      </c>
      <c r="L103" s="14"/>
      <c r="M103" s="18"/>
    </row>
    <row r="104" spans="2:13" ht="12.75">
      <c r="B104" s="275" t="s">
        <v>126</v>
      </c>
      <c r="C104" s="13"/>
      <c r="D104" s="13"/>
      <c r="E104" s="13"/>
      <c r="F104" s="13"/>
      <c r="G104" s="13"/>
      <c r="H104" s="13"/>
      <c r="I104" s="13"/>
      <c r="K104" s="96"/>
      <c r="L104" s="14"/>
      <c r="M104" s="18"/>
    </row>
    <row r="105" spans="2:13" ht="12.75">
      <c r="B105" s="275" t="s">
        <v>127</v>
      </c>
      <c r="C105" s="13"/>
      <c r="D105" s="13"/>
      <c r="E105" s="13"/>
      <c r="F105" s="13"/>
      <c r="G105" s="13"/>
      <c r="H105" s="13"/>
      <c r="I105" s="13"/>
      <c r="K105" s="96">
        <f>K103-K104</f>
        <v>14000</v>
      </c>
      <c r="L105" s="14"/>
      <c r="M105" s="18"/>
    </row>
    <row r="106" spans="2:13" ht="13.5" thickBot="1">
      <c r="B106" s="28" t="s">
        <v>4</v>
      </c>
      <c r="C106" s="22"/>
      <c r="D106" s="22"/>
      <c r="E106" s="22"/>
      <c r="F106" s="22"/>
      <c r="G106" s="22"/>
      <c r="H106" s="22"/>
      <c r="I106" s="22"/>
      <c r="J106" s="22"/>
      <c r="K106" s="21"/>
      <c r="L106" s="23"/>
      <c r="M106" s="24"/>
    </row>
    <row r="107" ht="14.25" thickBot="1" thickTop="1"/>
    <row r="108" spans="2:13" ht="13.5" thickBot="1">
      <c r="B108" s="143"/>
      <c r="C108" s="144"/>
      <c r="D108" s="354" t="s">
        <v>170</v>
      </c>
      <c r="E108" s="354"/>
      <c r="F108" s="354"/>
      <c r="G108" s="354"/>
      <c r="H108" s="354"/>
      <c r="I108" s="354"/>
      <c r="J108" s="354"/>
      <c r="K108" s="354"/>
      <c r="L108" s="145"/>
      <c r="M108" s="146"/>
    </row>
    <row r="109" spans="2:13" ht="12.75">
      <c r="B109" s="147"/>
      <c r="C109" s="6"/>
      <c r="D109" s="37"/>
      <c r="E109" s="37"/>
      <c r="F109" s="37"/>
      <c r="G109" s="37"/>
      <c r="H109" s="37"/>
      <c r="I109" s="37"/>
      <c r="J109" s="37"/>
      <c r="L109" s="6"/>
      <c r="M109" s="148"/>
    </row>
    <row r="110" spans="2:13" ht="12.75">
      <c r="B110" s="147"/>
      <c r="C110" s="6"/>
      <c r="D110" s="37" t="s">
        <v>130</v>
      </c>
      <c r="E110" s="37"/>
      <c r="F110" s="37"/>
      <c r="G110" s="37"/>
      <c r="H110" s="37"/>
      <c r="I110" s="37"/>
      <c r="J110" s="37"/>
      <c r="K110" s="250" t="s">
        <v>5</v>
      </c>
      <c r="L110" s="6"/>
      <c r="M110" s="148"/>
    </row>
    <row r="111" spans="2:13" ht="12.75">
      <c r="B111" s="147"/>
      <c r="C111" s="6"/>
      <c r="D111" s="109"/>
      <c r="E111" s="109" t="s">
        <v>162</v>
      </c>
      <c r="F111" s="109"/>
      <c r="G111" s="109" t="s">
        <v>6</v>
      </c>
      <c r="H111" s="109"/>
      <c r="I111" s="110">
        <v>20000</v>
      </c>
      <c r="J111" s="109"/>
      <c r="K111" s="291" t="s">
        <v>272</v>
      </c>
      <c r="L111" s="6"/>
      <c r="M111" s="148"/>
    </row>
    <row r="112" spans="2:13" ht="12.75">
      <c r="B112" s="147"/>
      <c r="C112" s="6"/>
      <c r="D112" s="109"/>
      <c r="E112" s="291" t="s">
        <v>271</v>
      </c>
      <c r="F112" s="109"/>
      <c r="G112" s="109"/>
      <c r="H112" s="109"/>
      <c r="I112" s="110">
        <v>0</v>
      </c>
      <c r="J112" s="109"/>
      <c r="K112" s="111" t="s">
        <v>159</v>
      </c>
      <c r="L112" s="6"/>
      <c r="M112" s="148"/>
    </row>
    <row r="113" spans="2:13" ht="12.75">
      <c r="B113" s="147"/>
      <c r="C113" s="6"/>
      <c r="D113" s="109"/>
      <c r="E113" s="109" t="s">
        <v>129</v>
      </c>
      <c r="F113" s="109"/>
      <c r="G113" s="109"/>
      <c r="H113" s="109"/>
      <c r="I113" s="110">
        <v>600000</v>
      </c>
      <c r="J113" s="109"/>
      <c r="K113" s="291" t="s">
        <v>272</v>
      </c>
      <c r="L113" s="6"/>
      <c r="M113" s="148"/>
    </row>
    <row r="114" spans="2:13" ht="12.75">
      <c r="B114" s="147"/>
      <c r="C114" s="6"/>
      <c r="D114" s="109"/>
      <c r="E114" s="109" t="s">
        <v>192</v>
      </c>
      <c r="F114" s="109"/>
      <c r="G114" s="109"/>
      <c r="H114" s="109"/>
      <c r="I114" s="110">
        <v>100000</v>
      </c>
      <c r="J114" s="109"/>
      <c r="K114" s="112" t="s">
        <v>135</v>
      </c>
      <c r="L114" s="6"/>
      <c r="M114" s="148"/>
    </row>
    <row r="115" spans="2:13" ht="12.75">
      <c r="B115" s="147"/>
      <c r="C115" s="6"/>
      <c r="D115" s="109"/>
      <c r="E115" s="109" t="s">
        <v>161</v>
      </c>
      <c r="F115" s="109"/>
      <c r="G115" s="109"/>
      <c r="H115" s="109"/>
      <c r="I115" s="110">
        <v>-25000</v>
      </c>
      <c r="J115" s="109"/>
      <c r="K115" s="112" t="s">
        <v>135</v>
      </c>
      <c r="L115" s="6"/>
      <c r="M115" s="148"/>
    </row>
    <row r="116" spans="2:13" ht="12.75">
      <c r="B116" s="147"/>
      <c r="C116" s="6"/>
      <c r="D116" s="109"/>
      <c r="E116" s="109" t="s">
        <v>160</v>
      </c>
      <c r="F116" s="109"/>
      <c r="G116" s="109"/>
      <c r="H116" s="109"/>
      <c r="I116" s="110">
        <v>3000</v>
      </c>
      <c r="J116" s="109"/>
      <c r="K116" s="109"/>
      <c r="L116" s="6"/>
      <c r="M116" s="148"/>
    </row>
    <row r="117" spans="2:13" ht="12.75">
      <c r="B117" s="147"/>
      <c r="C117" s="6"/>
      <c r="D117" s="109"/>
      <c r="E117" s="291" t="s">
        <v>273</v>
      </c>
      <c r="F117" s="109"/>
      <c r="G117" s="109"/>
      <c r="H117" s="109"/>
      <c r="I117" s="110">
        <v>161000</v>
      </c>
      <c r="J117" s="109"/>
      <c r="K117" s="112" t="s">
        <v>135</v>
      </c>
      <c r="L117" s="6"/>
      <c r="M117" s="148"/>
    </row>
    <row r="118" spans="2:13" ht="12.75">
      <c r="B118" s="147"/>
      <c r="C118" s="6"/>
      <c r="D118" s="109"/>
      <c r="E118" s="291" t="s">
        <v>274</v>
      </c>
      <c r="F118" s="109"/>
      <c r="G118" s="109"/>
      <c r="H118" s="109"/>
      <c r="I118" s="110">
        <v>15000</v>
      </c>
      <c r="J118" s="109"/>
      <c r="K118" s="112" t="s">
        <v>135</v>
      </c>
      <c r="L118" s="6"/>
      <c r="M118" s="148"/>
    </row>
    <row r="119" spans="2:13" ht="12.75">
      <c r="B119" s="147"/>
      <c r="C119" s="6"/>
      <c r="D119" s="109"/>
      <c r="E119" s="109" t="s">
        <v>137</v>
      </c>
      <c r="F119" s="109"/>
      <c r="G119" s="109"/>
      <c r="H119" s="109"/>
      <c r="I119" s="110">
        <v>5000</v>
      </c>
      <c r="J119" s="109"/>
      <c r="K119" s="112" t="s">
        <v>135</v>
      </c>
      <c r="L119" s="6"/>
      <c r="M119" s="148"/>
    </row>
    <row r="120" spans="2:13" ht="12.75">
      <c r="B120" s="147"/>
      <c r="C120" s="6"/>
      <c r="D120" s="109"/>
      <c r="E120" s="109" t="s">
        <v>136</v>
      </c>
      <c r="F120" s="109"/>
      <c r="G120" s="109"/>
      <c r="H120" s="109"/>
      <c r="I120" s="110">
        <v>4500</v>
      </c>
      <c r="J120" s="109"/>
      <c r="K120" s="112" t="s">
        <v>135</v>
      </c>
      <c r="L120" s="6"/>
      <c r="M120" s="148"/>
    </row>
    <row r="121" spans="2:13" ht="12.75">
      <c r="B121" s="147"/>
      <c r="C121" s="6"/>
      <c r="D121" s="109"/>
      <c r="E121" s="109" t="s">
        <v>134</v>
      </c>
      <c r="F121" s="109"/>
      <c r="G121" s="109"/>
      <c r="H121" s="109"/>
      <c r="I121" s="110">
        <v>13500</v>
      </c>
      <c r="J121" s="109"/>
      <c r="K121" s="112" t="s">
        <v>158</v>
      </c>
      <c r="L121" s="6"/>
      <c r="M121" s="148"/>
    </row>
    <row r="122" spans="2:13" ht="12.75">
      <c r="B122" s="147"/>
      <c r="C122" s="6"/>
      <c r="D122" s="109"/>
      <c r="E122" s="109" t="s">
        <v>133</v>
      </c>
      <c r="F122" s="109"/>
      <c r="G122" s="109"/>
      <c r="H122" s="109"/>
      <c r="I122" s="110">
        <v>28000</v>
      </c>
      <c r="J122" s="109"/>
      <c r="K122" s="112" t="s">
        <v>158</v>
      </c>
      <c r="L122" s="6"/>
      <c r="M122" s="148"/>
    </row>
    <row r="123" spans="2:13" ht="12.75">
      <c r="B123" s="147"/>
      <c r="C123" s="6"/>
      <c r="D123" s="109"/>
      <c r="E123" s="109" t="s">
        <v>157</v>
      </c>
      <c r="F123" s="109"/>
      <c r="G123" s="109"/>
      <c r="H123" s="109"/>
      <c r="I123" s="110">
        <v>35000</v>
      </c>
      <c r="J123" s="109"/>
      <c r="K123" s="291" t="s">
        <v>272</v>
      </c>
      <c r="L123" s="6"/>
      <c r="M123" s="148"/>
    </row>
    <row r="124" spans="2:13" ht="12.75">
      <c r="B124" s="147"/>
      <c r="C124" s="6"/>
      <c r="D124" s="109"/>
      <c r="E124" s="109" t="s">
        <v>132</v>
      </c>
      <c r="F124" s="109"/>
      <c r="G124" s="109"/>
      <c r="H124" s="109"/>
      <c r="I124" s="110">
        <v>10000</v>
      </c>
      <c r="J124" s="109"/>
      <c r="K124" s="112" t="s">
        <v>135</v>
      </c>
      <c r="L124" s="6"/>
      <c r="M124" s="148"/>
    </row>
    <row r="125" spans="2:13" ht="13.5" thickBot="1">
      <c r="B125" s="147"/>
      <c r="C125" s="6"/>
      <c r="D125" s="113"/>
      <c r="E125" s="113" t="s">
        <v>131</v>
      </c>
      <c r="F125" s="113"/>
      <c r="G125" s="113"/>
      <c r="H125" s="113"/>
      <c r="I125" s="114">
        <v>5000</v>
      </c>
      <c r="J125" s="113"/>
      <c r="K125" s="331" t="s">
        <v>272</v>
      </c>
      <c r="L125" s="6"/>
      <c r="M125" s="148"/>
    </row>
    <row r="126" spans="2:13" ht="13.5" thickBot="1">
      <c r="B126" s="149"/>
      <c r="C126" s="150"/>
      <c r="D126" s="150"/>
      <c r="E126" s="150"/>
      <c r="F126" s="150"/>
      <c r="G126" s="150"/>
      <c r="H126" s="150"/>
      <c r="I126" s="150"/>
      <c r="J126" s="150"/>
      <c r="K126" s="150"/>
      <c r="L126" s="150"/>
      <c r="M126" s="151"/>
    </row>
    <row r="128" spans="3:15" ht="12.75" customHeight="1">
      <c r="C128" s="348"/>
      <c r="D128" s="348"/>
      <c r="E128" s="348"/>
      <c r="F128" s="348"/>
      <c r="G128" s="348"/>
      <c r="H128" s="348"/>
      <c r="O128" s="241" t="s">
        <v>128</v>
      </c>
    </row>
    <row r="129" spans="2:8" ht="12.75">
      <c r="B129" s="348"/>
      <c r="C129" s="348"/>
      <c r="D129" s="348"/>
      <c r="E129" s="348"/>
      <c r="F129" s="348"/>
      <c r="G129" s="348"/>
      <c r="H129" s="348"/>
    </row>
    <row r="130" spans="2:8" ht="12.75">
      <c r="B130" s="348"/>
      <c r="C130" s="348"/>
      <c r="D130" s="348"/>
      <c r="E130" s="348"/>
      <c r="F130" s="348"/>
      <c r="G130" s="348"/>
      <c r="H130" s="348"/>
    </row>
    <row r="131" spans="2:8" ht="12.75">
      <c r="B131" s="348"/>
      <c r="C131" s="348"/>
      <c r="D131" s="348"/>
      <c r="E131" s="348"/>
      <c r="F131" s="348"/>
      <c r="G131" s="348"/>
      <c r="H131" s="348"/>
    </row>
    <row r="132" spans="2:8" ht="12.75">
      <c r="B132" s="348"/>
      <c r="C132" s="348"/>
      <c r="D132" s="348"/>
      <c r="E132" s="348"/>
      <c r="F132" s="348"/>
      <c r="G132" s="348"/>
      <c r="H132" s="348"/>
    </row>
    <row r="133" spans="2:8" ht="12.75">
      <c r="B133" s="348"/>
      <c r="C133" s="348"/>
      <c r="D133" s="348"/>
      <c r="E133" s="348"/>
      <c r="F133" s="348"/>
      <c r="G133" s="348"/>
      <c r="H133" s="348"/>
    </row>
    <row r="134" spans="2:8" ht="105">
      <c r="B134" s="347" t="s">
        <v>289</v>
      </c>
      <c r="C134" s="348"/>
      <c r="D134" s="348"/>
      <c r="E134" s="348"/>
      <c r="F134" s="348"/>
      <c r="G134" s="348"/>
      <c r="H134" s="348"/>
    </row>
    <row r="135" spans="2:8" ht="12.75">
      <c r="B135" s="348"/>
      <c r="C135" s="348"/>
      <c r="D135" s="348"/>
      <c r="E135" s="348"/>
      <c r="F135" s="348"/>
      <c r="G135" s="348"/>
      <c r="H135" s="348"/>
    </row>
    <row r="136" spans="2:8" ht="12.75">
      <c r="B136" s="348"/>
      <c r="C136" s="348"/>
      <c r="D136" s="348"/>
      <c r="E136" s="348"/>
      <c r="F136" s="348"/>
      <c r="G136" s="348"/>
      <c r="H136" s="348"/>
    </row>
    <row r="137" spans="2:8" ht="12.75">
      <c r="B137" s="348"/>
      <c r="C137" s="348"/>
      <c r="D137" s="348"/>
      <c r="E137" s="348"/>
      <c r="F137" s="348"/>
      <c r="G137" s="348"/>
      <c r="H137" s="348"/>
    </row>
    <row r="138" spans="2:8" ht="12.75">
      <c r="B138" s="348"/>
      <c r="C138" s="348"/>
      <c r="D138" s="348"/>
      <c r="E138" s="348"/>
      <c r="F138" s="348"/>
      <c r="G138" s="348"/>
      <c r="H138" s="348"/>
    </row>
    <row r="139" spans="2:8" ht="12.75">
      <c r="B139" s="348"/>
      <c r="C139" s="348"/>
      <c r="D139" s="348"/>
      <c r="E139" s="348"/>
      <c r="F139" s="348"/>
      <c r="G139" s="348"/>
      <c r="H139" s="348"/>
    </row>
  </sheetData>
  <sheetProtection/>
  <printOptions/>
  <pageMargins left="0.18" right="0.17" top="0.54" bottom="0.21" header="0.51" footer="0.21"/>
  <pageSetup horizontalDpi="600" verticalDpi="600" orientation="portrait" scale="90" r:id="rId3"/>
  <rowBreaks count="2" manualBreakCount="2">
    <brk id="58" max="65535" man="1"/>
    <brk id="106" max="255" man="1"/>
  </rowBreaks>
  <drawing r:id="rId2"/>
  <legacyDrawing r:id="rId1"/>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F36" sqref="F36"/>
    </sheetView>
  </sheetViews>
  <sheetFormatPr defaultColWidth="9.33203125" defaultRowHeight="11.25"/>
  <cols>
    <col min="1" max="1" width="58" style="0" customWidth="1"/>
    <col min="2" max="2" width="16.83203125" style="0" customWidth="1"/>
    <col min="3" max="4" width="14" style="0" customWidth="1"/>
    <col min="5" max="5" width="25.66015625" style="0" bestFit="1" customWidth="1"/>
    <col min="6" max="6" width="14" style="0" customWidth="1"/>
    <col min="7" max="7" width="22.5" style="0" customWidth="1"/>
    <col min="8" max="8" width="13" style="0" customWidth="1"/>
    <col min="9" max="13" width="11.66015625" style="0" customWidth="1"/>
  </cols>
  <sheetData>
    <row r="1" spans="1:8" ht="21" thickBot="1">
      <c r="A1" s="115" t="s">
        <v>156</v>
      </c>
      <c r="B1" s="74"/>
      <c r="C1" s="74"/>
      <c r="D1" s="74"/>
      <c r="E1" s="74"/>
      <c r="F1" s="74"/>
      <c r="G1" s="74"/>
      <c r="H1" s="32"/>
    </row>
    <row r="2" spans="1:7" ht="12.75" thickBot="1">
      <c r="A2" s="36" t="s">
        <v>138</v>
      </c>
      <c r="B2" s="32"/>
      <c r="C2" s="155"/>
      <c r="E2" s="156" t="s">
        <v>251</v>
      </c>
      <c r="F2" s="157"/>
      <c r="G2" s="157"/>
    </row>
    <row r="3" spans="1:7" ht="12.75" thickBot="1">
      <c r="A3" s="63" t="s">
        <v>139</v>
      </c>
      <c r="B3" s="87" t="s">
        <v>155</v>
      </c>
      <c r="C3" s="87" t="s">
        <v>148</v>
      </c>
      <c r="D3" s="87" t="s">
        <v>147</v>
      </c>
      <c r="E3" s="87" t="s">
        <v>183</v>
      </c>
      <c r="F3" s="87" t="s">
        <v>184</v>
      </c>
      <c r="G3" s="163" t="s">
        <v>172</v>
      </c>
    </row>
    <row r="4" spans="1:7" ht="12.75" thickBot="1">
      <c r="A4" s="34" t="s">
        <v>140</v>
      </c>
      <c r="B4" s="296">
        <f>$B$52+$B$56-$B$53-$B$54</f>
        <v>34000</v>
      </c>
      <c r="C4" s="297">
        <v>75008</v>
      </c>
      <c r="D4" s="298">
        <v>70267</v>
      </c>
      <c r="E4" s="299">
        <v>47824</v>
      </c>
      <c r="F4" s="298">
        <v>25426</v>
      </c>
      <c r="G4" s="297">
        <v>55070</v>
      </c>
    </row>
    <row r="5" spans="1:7" ht="12.75" thickBot="1">
      <c r="A5" s="33" t="s">
        <v>141</v>
      </c>
      <c r="B5" s="78">
        <f>(B4+B65)/B60</f>
        <v>0.115</v>
      </c>
      <c r="C5" s="82">
        <v>0.0529</v>
      </c>
      <c r="D5" s="82">
        <v>0.0661</v>
      </c>
      <c r="E5" s="75">
        <v>0.0504</v>
      </c>
      <c r="F5" s="82">
        <v>0.0607</v>
      </c>
      <c r="G5" s="82">
        <v>0.0474</v>
      </c>
    </row>
    <row r="6" spans="1:7" ht="12.75" thickBot="1">
      <c r="A6" s="33" t="s">
        <v>142</v>
      </c>
      <c r="B6" s="78">
        <f>B4/(B60-B61-B62)</f>
        <v>0.10029498525073746</v>
      </c>
      <c r="C6" s="82">
        <v>0.05</v>
      </c>
      <c r="D6" s="82">
        <v>0.0688</v>
      </c>
      <c r="E6" s="75">
        <v>0.0427</v>
      </c>
      <c r="F6" s="82">
        <v>0.0635</v>
      </c>
      <c r="G6" s="82">
        <v>0.0425</v>
      </c>
    </row>
    <row r="7" spans="1:7" ht="12.75" thickBot="1">
      <c r="A7" s="63" t="s">
        <v>254</v>
      </c>
      <c r="B7" s="63"/>
      <c r="C7" s="83"/>
      <c r="D7" s="83"/>
      <c r="E7" s="64"/>
      <c r="F7" s="83"/>
      <c r="G7" s="83"/>
    </row>
    <row r="8" spans="1:7" ht="12.75" thickBot="1">
      <c r="A8" s="33" t="s">
        <v>280</v>
      </c>
      <c r="B8" s="78">
        <f>(B60-B61-B62)/B60</f>
        <v>0.565</v>
      </c>
      <c r="C8" s="82">
        <v>0.7967</v>
      </c>
      <c r="D8" s="82">
        <v>0.6362</v>
      </c>
      <c r="E8" s="75">
        <v>0.6286</v>
      </c>
      <c r="F8" s="82">
        <v>0.8803</v>
      </c>
      <c r="G8" s="82">
        <v>0.7014</v>
      </c>
    </row>
    <row r="9" spans="1:7" ht="12.75" thickBot="1">
      <c r="A9" s="63" t="s">
        <v>252</v>
      </c>
      <c r="B9" s="63"/>
      <c r="C9" s="83"/>
      <c r="D9" s="83"/>
      <c r="E9" s="64"/>
      <c r="F9" s="83"/>
      <c r="G9" s="83"/>
    </row>
    <row r="10" spans="1:7" ht="12.75" thickBot="1">
      <c r="A10" s="33" t="s">
        <v>143</v>
      </c>
      <c r="B10" s="308">
        <f>(B53+B54-B57-B58-B67)/((B52+B56)-(B57+B58))</f>
        <v>0.7702127659574468</v>
      </c>
      <c r="C10" s="300">
        <v>0.6</v>
      </c>
      <c r="D10" s="300">
        <v>0.64</v>
      </c>
      <c r="E10" s="301">
        <v>0.77</v>
      </c>
      <c r="F10" s="300">
        <v>0.52</v>
      </c>
      <c r="G10" s="300">
        <v>0.7</v>
      </c>
    </row>
    <row r="11" spans="1:7" ht="12.75" thickBot="1">
      <c r="A11" s="33" t="s">
        <v>173</v>
      </c>
      <c r="B11" s="79">
        <f>B53/B52</f>
        <v>0.7185185185185186</v>
      </c>
      <c r="C11" s="84">
        <v>0.555</v>
      </c>
      <c r="D11" s="84">
        <v>0.667</v>
      </c>
      <c r="E11" s="76">
        <v>0.885</v>
      </c>
      <c r="F11" s="84">
        <v>0.546</v>
      </c>
      <c r="G11" s="84">
        <v>0.502</v>
      </c>
    </row>
    <row r="12" spans="1:7" ht="13.5" thickBot="1">
      <c r="A12" s="292" t="s">
        <v>262</v>
      </c>
      <c r="B12" s="80">
        <f>(B4+B65)/B65</f>
        <v>1.9714285714285715</v>
      </c>
      <c r="C12" s="85">
        <v>4.034</v>
      </c>
      <c r="D12" s="85">
        <v>2.96</v>
      </c>
      <c r="E12" s="77">
        <v>2.139</v>
      </c>
      <c r="F12" s="85">
        <v>12.81</v>
      </c>
      <c r="G12" s="85">
        <v>2.668</v>
      </c>
    </row>
    <row r="13" spans="1:7" ht="12.75" thickBot="1">
      <c r="A13" s="261" t="s">
        <v>253</v>
      </c>
      <c r="B13" s="63"/>
      <c r="C13" s="83"/>
      <c r="D13" s="83"/>
      <c r="E13" s="64"/>
      <c r="F13" s="83"/>
      <c r="G13" s="83"/>
    </row>
    <row r="14" spans="1:7" ht="12.75" thickBot="1">
      <c r="A14" s="33" t="s">
        <v>255</v>
      </c>
      <c r="B14" s="81"/>
      <c r="C14" s="86"/>
      <c r="D14" s="86"/>
      <c r="E14" s="33"/>
      <c r="F14" s="86"/>
      <c r="G14" s="86"/>
    </row>
    <row r="15" spans="1:7" ht="12.75" thickBot="1">
      <c r="A15" s="34" t="s">
        <v>145</v>
      </c>
      <c r="B15" s="309">
        <f>(B52-B53-B54)+B66-B63-B64+B67</f>
        <v>-6000</v>
      </c>
      <c r="C15" s="302">
        <v>-3735</v>
      </c>
      <c r="D15" s="302">
        <v>-9040</v>
      </c>
      <c r="E15" s="303">
        <v>-39743</v>
      </c>
      <c r="F15" s="302">
        <v>17242</v>
      </c>
      <c r="G15" s="304" t="s">
        <v>8</v>
      </c>
    </row>
    <row r="16" spans="1:7" ht="12.75" thickBot="1">
      <c r="A16" s="33" t="s">
        <v>146</v>
      </c>
      <c r="B16" s="310">
        <f>B15-B67</f>
        <v>-26000</v>
      </c>
      <c r="C16" s="305">
        <v>-35676</v>
      </c>
      <c r="D16" s="305">
        <v>-45231</v>
      </c>
      <c r="E16" s="306">
        <v>-70993</v>
      </c>
      <c r="F16" s="305">
        <v>5447</v>
      </c>
      <c r="G16" s="307" t="s">
        <v>9</v>
      </c>
    </row>
    <row r="17" spans="1:8" ht="13.5" thickBot="1">
      <c r="A17" s="33"/>
      <c r="B17" s="33"/>
      <c r="C17" s="158" t="s">
        <v>250</v>
      </c>
      <c r="D17" s="33"/>
      <c r="E17" s="33"/>
      <c r="F17" s="33"/>
      <c r="G17" s="33"/>
      <c r="H17" s="72"/>
    </row>
    <row r="18" spans="1:8" ht="13.5" thickBot="1">
      <c r="A18" s="252"/>
      <c r="B18" s="252"/>
      <c r="C18" s="251"/>
      <c r="D18" s="32"/>
      <c r="E18" s="32"/>
      <c r="F18" s="32"/>
      <c r="G18" s="32"/>
      <c r="H18" s="72"/>
    </row>
    <row r="19" spans="1:6" ht="15.75" thickBot="1">
      <c r="A19" s="342" t="s">
        <v>285</v>
      </c>
      <c r="B19" s="332"/>
      <c r="C19" s="332"/>
      <c r="D19" s="332"/>
      <c r="E19" s="332"/>
      <c r="F19" s="333"/>
    </row>
    <row r="20" spans="1:6" ht="12.75" thickBot="1">
      <c r="A20" s="260" t="s">
        <v>263</v>
      </c>
      <c r="B20" s="35">
        <v>0.1</v>
      </c>
      <c r="C20" s="116"/>
      <c r="D20" s="116"/>
      <c r="E20" s="116"/>
      <c r="F20" s="253"/>
    </row>
    <row r="21" spans="1:6" ht="12.75" thickBot="1">
      <c r="A21" s="260" t="s">
        <v>264</v>
      </c>
      <c r="B21" s="35">
        <v>-0.1</v>
      </c>
      <c r="C21" s="116"/>
      <c r="D21" s="116"/>
      <c r="E21" s="116"/>
      <c r="F21" s="253"/>
    </row>
    <row r="22" spans="1:6" ht="12.75" thickBot="1">
      <c r="A22" s="260" t="s">
        <v>265</v>
      </c>
      <c r="B22" s="35">
        <v>-0.05</v>
      </c>
      <c r="C22" s="116"/>
      <c r="D22" s="116"/>
      <c r="E22" s="116"/>
      <c r="F22" s="253"/>
    </row>
    <row r="23" spans="1:6" ht="12.75" thickBot="1">
      <c r="A23" s="254"/>
      <c r="B23" s="34"/>
      <c r="C23" s="116"/>
      <c r="D23" s="116"/>
      <c r="E23" s="116"/>
      <c r="F23" s="253"/>
    </row>
    <row r="24" spans="1:6" ht="34.5" customHeight="1" thickBot="1">
      <c r="A24" s="255"/>
      <c r="B24" s="164" t="s">
        <v>284</v>
      </c>
      <c r="C24" s="165" t="s">
        <v>282</v>
      </c>
      <c r="D24" s="166" t="s">
        <v>283</v>
      </c>
      <c r="E24" s="165" t="s">
        <v>257</v>
      </c>
      <c r="F24" s="334" t="s">
        <v>266</v>
      </c>
    </row>
    <row r="25" spans="1:6" ht="12.75" thickBot="1">
      <c r="A25" s="256" t="s">
        <v>149</v>
      </c>
      <c r="B25" s="311">
        <f>B4</f>
        <v>34000</v>
      </c>
      <c r="C25" s="312">
        <f>B52+B56-B53-B54+((B52+B56)*B20)</f>
        <v>63000</v>
      </c>
      <c r="D25" s="311">
        <f>B52+B56-(B53+(B53*B21))-B54</f>
        <v>53400</v>
      </c>
      <c r="E25" s="312">
        <f>B4</f>
        <v>34000</v>
      </c>
      <c r="F25" s="313">
        <f>B52+B56-(B53+(B53*B21))-B54+((B52+B56)*B20)</f>
        <v>82400</v>
      </c>
    </row>
    <row r="26" spans="1:6" ht="12.75" thickBot="1">
      <c r="A26" s="33" t="s">
        <v>143</v>
      </c>
      <c r="B26" s="314">
        <f>B10</f>
        <v>0.7702127659574468</v>
      </c>
      <c r="C26" s="315">
        <f>(B53+B54-B57-B58-B67)/((B52+((B52+B56)*B20)+B56)-(B57+B58))</f>
        <v>0.6856060606060606</v>
      </c>
      <c r="D26" s="314">
        <f>((B53+B54-B57-B58)*(1+B21)-B67)/((B52+B56)-((B57+B58)*(1+B21)))</f>
        <v>0.669022869022869</v>
      </c>
      <c r="E26" s="315">
        <f>(B53+B54-B57-B58-B67)/((B52+B56)-(B57+B58))</f>
        <v>0.7702127659574468</v>
      </c>
      <c r="F26" s="316">
        <f>B10-((B10-C26)+(B10-D26))</f>
        <v>0.5844161636714827</v>
      </c>
    </row>
    <row r="27" spans="1:7" ht="12.75" thickBot="1">
      <c r="A27" s="33" t="s">
        <v>144</v>
      </c>
      <c r="B27" s="314">
        <f>B11</f>
        <v>0.7185185185185186</v>
      </c>
      <c r="C27" s="315">
        <f>B53/(B52+(B52*B20))</f>
        <v>0.6531986531986532</v>
      </c>
      <c r="D27" s="314">
        <f>(B53+(B53*B21))/B52</f>
        <v>0.6466666666666666</v>
      </c>
      <c r="E27" s="315">
        <f>B53/B52</f>
        <v>0.7185185185185186</v>
      </c>
      <c r="F27" s="316">
        <f>(B53+(B53*B21))/(B52+(B52*B20))</f>
        <v>0.5878787878787879</v>
      </c>
      <c r="G27" s="32"/>
    </row>
    <row r="28" spans="1:7" ht="12.75" thickBot="1">
      <c r="A28" s="335" t="s">
        <v>255</v>
      </c>
      <c r="B28" s="161"/>
      <c r="C28" s="162"/>
      <c r="D28" s="161"/>
      <c r="E28" s="162"/>
      <c r="F28" s="257"/>
      <c r="G28" s="32"/>
    </row>
    <row r="29" spans="1:7" ht="12.75" thickBot="1">
      <c r="A29" s="258" t="s">
        <v>181</v>
      </c>
      <c r="B29" s="317">
        <f>B15</f>
        <v>-6000</v>
      </c>
      <c r="C29" s="318">
        <f>((B52+(B52*B20))-B53-B54)+B66-B63-B64+B67</f>
        <v>21000</v>
      </c>
      <c r="D29" s="317">
        <f>(B52-(B53+(B53*B21))-B54)+B66-B63-B64+B67</f>
        <v>13400</v>
      </c>
      <c r="E29" s="318">
        <f>(B52-B53-B54)+B66-(B63+(B63*B22))-B64+B67</f>
        <v>-4250</v>
      </c>
      <c r="F29" s="319">
        <f>((B52+(B52*B20))-(B53+(B53*B21))-B54)+B66-(B63+(B63*B22))-B64+B67</f>
        <v>42150</v>
      </c>
      <c r="G29" s="32"/>
    </row>
    <row r="30" spans="1:7" ht="12.75" thickBot="1">
      <c r="A30" s="259" t="s">
        <v>182</v>
      </c>
      <c r="B30" s="320">
        <f>B16</f>
        <v>-26000</v>
      </c>
      <c r="C30" s="321">
        <f>C29-B67</f>
        <v>1000</v>
      </c>
      <c r="D30" s="320">
        <f>D29-B67</f>
        <v>-6600</v>
      </c>
      <c r="E30" s="321">
        <f>E29-B67</f>
        <v>-24250</v>
      </c>
      <c r="F30" s="322">
        <f>+F29-B67</f>
        <v>22150</v>
      </c>
      <c r="G30" s="32"/>
    </row>
    <row r="31" spans="6:7" ht="12">
      <c r="F31" s="32"/>
      <c r="G31" s="32"/>
    </row>
    <row r="32" spans="1:5" ht="15.75">
      <c r="A32" s="247" t="s">
        <v>281</v>
      </c>
      <c r="B32" s="248"/>
      <c r="E32" s="172"/>
    </row>
    <row r="33" spans="1:2" ht="12">
      <c r="A33" s="216" t="s">
        <v>171</v>
      </c>
      <c r="B33" s="217"/>
    </row>
    <row r="34" spans="1:2" ht="12">
      <c r="A34" s="233" t="s">
        <v>177</v>
      </c>
      <c r="B34" s="323">
        <f>B52</f>
        <v>270000</v>
      </c>
    </row>
    <row r="35" spans="1:2" ht="12">
      <c r="A35" s="234" t="s">
        <v>178</v>
      </c>
      <c r="B35" s="323">
        <f>B53+B54-B67</f>
        <v>236000</v>
      </c>
    </row>
    <row r="36" spans="1:5" ht="12">
      <c r="A36" s="236" t="s">
        <v>179</v>
      </c>
      <c r="B36" s="324">
        <f>SUM(B34-B35)</f>
        <v>34000</v>
      </c>
      <c r="E36" s="262"/>
    </row>
    <row r="37" spans="1:2" ht="12">
      <c r="A37" s="234" t="s">
        <v>180</v>
      </c>
      <c r="B37" s="323">
        <f>B65</f>
        <v>35000</v>
      </c>
    </row>
    <row r="38" spans="1:2" ht="12">
      <c r="A38" s="234" t="s">
        <v>174</v>
      </c>
      <c r="B38" s="323">
        <f>B66</f>
        <v>5000</v>
      </c>
    </row>
    <row r="39" spans="1:2" ht="12">
      <c r="A39" s="234" t="s">
        <v>175</v>
      </c>
      <c r="B39" s="323">
        <f>B63</f>
        <v>35000</v>
      </c>
    </row>
    <row r="40" spans="1:2" ht="12">
      <c r="A40" s="336" t="s">
        <v>186</v>
      </c>
      <c r="B40" s="325">
        <f>B36+B37+B38-B39</f>
        <v>39000</v>
      </c>
    </row>
    <row r="41" spans="1:2" ht="12">
      <c r="A41" s="249" t="s">
        <v>185</v>
      </c>
      <c r="B41" s="323">
        <f>B64+B65</f>
        <v>45000</v>
      </c>
    </row>
    <row r="42" spans="1:2" ht="12">
      <c r="A42" s="337" t="s">
        <v>187</v>
      </c>
      <c r="B42" s="326">
        <f>B40-B41</f>
        <v>-6000</v>
      </c>
    </row>
    <row r="43" spans="1:2" ht="12">
      <c r="A43" s="235"/>
      <c r="B43" s="327"/>
    </row>
    <row r="44" spans="1:2" ht="12">
      <c r="A44" s="341" t="s">
        <v>256</v>
      </c>
      <c r="B44" s="323">
        <f>B67</f>
        <v>20000</v>
      </c>
    </row>
    <row r="45" spans="1:2" ht="12">
      <c r="A45" s="216" t="s">
        <v>176</v>
      </c>
      <c r="B45" s="328">
        <f>B42-B44</f>
        <v>-26000</v>
      </c>
    </row>
    <row r="51" spans="1:2" ht="15.75" thickBot="1">
      <c r="A51" s="69" t="s">
        <v>267</v>
      </c>
      <c r="B51" s="70"/>
    </row>
    <row r="52" spans="1:2" ht="12.75" thickBot="1">
      <c r="A52" s="66" t="s">
        <v>167</v>
      </c>
      <c r="B52" s="329">
        <f>'Données d''impôt sur le revenu'!K58</f>
        <v>270000</v>
      </c>
    </row>
    <row r="53" spans="1:2" ht="12.75" thickBot="1">
      <c r="A53" s="68" t="s">
        <v>163</v>
      </c>
      <c r="B53" s="330">
        <f>'Données d''impôt sur le revenu'!K96-'Données d''impôt sur le revenu'!I95-'Données d''impôt sur le revenu'!I94-'Données d''impôt sur le revenu'!I89-'Données d''impôt sur le revenu'!I88-'Données d''impôt sur le revenu'!I75-'Données d''impôt sur le revenu'!I74-'Données d''impôt sur le revenu'!I70-'Données d''impôt sur le revenu'!I69</f>
        <v>194000</v>
      </c>
    </row>
    <row r="54" spans="1:6" ht="12.75" thickBot="1">
      <c r="A54" s="66" t="s">
        <v>164</v>
      </c>
      <c r="B54" s="329">
        <f>'Données d''impôt sur le revenu'!I70+'Données d''impôt sur le revenu'!I69+'Données d''impôt sur le revenu'!I74+'Données d''impôt sur le revenu'!I75+'Données d''impôt sur le revenu'!I94+'Données d''impôt sur le revenu'!I95</f>
        <v>62000</v>
      </c>
      <c r="C54" s="338" t="s">
        <v>286</v>
      </c>
      <c r="D54" s="338"/>
      <c r="E54" s="338"/>
      <c r="F54" s="338"/>
    </row>
    <row r="55" spans="1:2" ht="12.75" thickBot="1">
      <c r="A55" s="67" t="s">
        <v>168</v>
      </c>
      <c r="B55" s="65"/>
    </row>
    <row r="56" spans="1:2" ht="12.75" thickBot="1">
      <c r="A56" s="66" t="s">
        <v>190</v>
      </c>
      <c r="B56" s="329">
        <f>'Données d''impôt sur le revenu'!I111</f>
        <v>20000</v>
      </c>
    </row>
    <row r="57" spans="1:2" ht="12.75" thickBot="1">
      <c r="A57" s="66" t="s">
        <v>188</v>
      </c>
      <c r="B57" s="329">
        <f>'Données d''impôt sur le revenu'!I80</f>
        <v>53000</v>
      </c>
    </row>
    <row r="58" spans="1:2" ht="12.75" thickBot="1">
      <c r="A58" s="66" t="s">
        <v>189</v>
      </c>
      <c r="B58" s="329">
        <f>'Données d''impôt sur le revenu'!I83</f>
        <v>2000</v>
      </c>
    </row>
    <row r="59" spans="1:2" ht="12.75" thickBot="1">
      <c r="A59" s="66" t="s">
        <v>260</v>
      </c>
      <c r="B59" s="329">
        <f>'Données d''impôt sur le revenu'!I112</f>
        <v>0</v>
      </c>
    </row>
    <row r="60" spans="1:2" ht="12.75" thickBot="1">
      <c r="A60" s="66" t="s">
        <v>129</v>
      </c>
      <c r="B60" s="329">
        <f>'Données d''impôt sur le revenu'!I113</f>
        <v>600000</v>
      </c>
    </row>
    <row r="61" spans="1:2" ht="12.75" thickBot="1">
      <c r="A61" s="66" t="s">
        <v>192</v>
      </c>
      <c r="B61" s="329">
        <f>'Données d''impôt sur le revenu'!I114</f>
        <v>100000</v>
      </c>
    </row>
    <row r="62" spans="1:3" ht="12.75" thickBot="1">
      <c r="A62" s="66" t="s">
        <v>191</v>
      </c>
      <c r="B62" s="329">
        <f>'Données d''impôt sur le revenu'!I117</f>
        <v>161000</v>
      </c>
      <c r="C62" s="32"/>
    </row>
    <row r="63" spans="1:3" ht="12.75" thickBot="1">
      <c r="A63" s="66" t="s">
        <v>258</v>
      </c>
      <c r="B63" s="329">
        <f>'Données d''impôt sur le revenu'!I123</f>
        <v>35000</v>
      </c>
      <c r="C63" s="232"/>
    </row>
    <row r="64" spans="1:2" ht="12.75" thickBot="1">
      <c r="A64" s="68" t="s">
        <v>132</v>
      </c>
      <c r="B64" s="330">
        <f>'Données d''impôt sur le revenu'!I124</f>
        <v>10000</v>
      </c>
    </row>
    <row r="65" spans="1:2" ht="12.75" thickBot="1">
      <c r="A65" s="66" t="s">
        <v>259</v>
      </c>
      <c r="B65" s="329">
        <f>'Données d''impôt sur le revenu'!I70</f>
        <v>35000</v>
      </c>
    </row>
    <row r="66" spans="1:2" ht="12.75" thickBot="1">
      <c r="A66" s="66" t="s">
        <v>166</v>
      </c>
      <c r="B66" s="329">
        <f>'Données d''impôt sur le revenu'!I125</f>
        <v>5000</v>
      </c>
    </row>
    <row r="67" spans="1:5" ht="12.75" thickBot="1">
      <c r="A67" s="66" t="s">
        <v>165</v>
      </c>
      <c r="B67" s="329">
        <f>'Données d''impôt sur le revenu'!I94+'Données d''impôt sur le revenu'!I95</f>
        <v>20000</v>
      </c>
      <c r="C67" s="338" t="s">
        <v>287</v>
      </c>
      <c r="D67" s="338"/>
      <c r="E67" s="338"/>
    </row>
  </sheetData>
  <sheetProtection/>
  <printOptions horizontalCentered="1"/>
  <pageMargins left="0.27" right="0.29" top="0.81" bottom="0.66" header="0.5" footer="0.5"/>
  <pageSetup horizontalDpi="600" verticalDpi="600" orientation="landscape" scale="115" r:id="rId2"/>
  <legacyDrawing r:id="rId1"/>
</worksheet>
</file>

<file path=xl/worksheets/sheet4.xml><?xml version="1.0" encoding="utf-8"?>
<worksheet xmlns="http://schemas.openxmlformats.org/spreadsheetml/2006/main" xmlns:r="http://schemas.openxmlformats.org/officeDocument/2006/relationships">
  <dimension ref="A1:F54"/>
  <sheetViews>
    <sheetView tabSelected="1" zoomScalePageLayoutView="0" workbookViewId="0" topLeftCell="A27">
      <selection activeCell="L31" sqref="L31"/>
    </sheetView>
  </sheetViews>
  <sheetFormatPr defaultColWidth="9.33203125" defaultRowHeight="11.25"/>
  <cols>
    <col min="1" max="1" width="34.33203125" style="0" customWidth="1"/>
    <col min="2" max="6" width="16.83203125" style="0" customWidth="1"/>
  </cols>
  <sheetData>
    <row r="1" spans="1:6" ht="20.25">
      <c r="A1" s="168"/>
      <c r="B1" s="169" t="s">
        <v>193</v>
      </c>
      <c r="C1" s="170"/>
      <c r="D1" s="168"/>
      <c r="E1" s="168"/>
      <c r="F1" s="168"/>
    </row>
    <row r="2" spans="1:6" ht="12">
      <c r="A2" s="355" t="s">
        <v>261</v>
      </c>
      <c r="B2" s="356"/>
      <c r="C2" s="356"/>
      <c r="D2" s="356"/>
      <c r="E2" s="356"/>
      <c r="F2" s="356"/>
    </row>
    <row r="3" spans="1:6" ht="15">
      <c r="A3" s="171" t="s">
        <v>194</v>
      </c>
      <c r="B3" s="172"/>
      <c r="C3" s="173"/>
      <c r="D3" s="173" t="s">
        <v>10</v>
      </c>
      <c r="E3" s="174"/>
      <c r="F3" s="173"/>
    </row>
    <row r="4" spans="1:6" ht="11.25">
      <c r="A4" s="172" t="s">
        <v>218</v>
      </c>
      <c r="B4" s="172"/>
      <c r="C4" s="172"/>
      <c r="D4" s="172"/>
      <c r="E4" s="172"/>
      <c r="F4" s="172"/>
    </row>
    <row r="5" spans="1:6" ht="11.25">
      <c r="A5" s="172"/>
      <c r="B5" s="172"/>
      <c r="C5" s="172"/>
      <c r="D5" s="172"/>
      <c r="E5" s="172"/>
      <c r="F5" s="172"/>
    </row>
    <row r="6" spans="1:6" ht="12.75">
      <c r="A6" s="175" t="s">
        <v>197</v>
      </c>
      <c r="B6" s="176" t="s">
        <v>224</v>
      </c>
      <c r="C6" s="177" t="s">
        <v>196</v>
      </c>
      <c r="D6" s="178" t="s">
        <v>198</v>
      </c>
      <c r="E6" s="179"/>
      <c r="F6" s="177" t="s">
        <v>195</v>
      </c>
    </row>
    <row r="7" spans="1:6" ht="12" thickBot="1">
      <c r="A7" s="180" t="s">
        <v>203</v>
      </c>
      <c r="B7" s="181" t="s">
        <v>225</v>
      </c>
      <c r="C7" s="182" t="s">
        <v>226</v>
      </c>
      <c r="D7" s="182" t="s">
        <v>94</v>
      </c>
      <c r="E7" s="182" t="s">
        <v>200</v>
      </c>
      <c r="F7" s="182" t="s">
        <v>199</v>
      </c>
    </row>
    <row r="8" spans="1:6" ht="12" thickTop="1">
      <c r="A8" s="183" t="s">
        <v>7</v>
      </c>
      <c r="B8" s="184"/>
      <c r="C8" s="185">
        <v>0</v>
      </c>
      <c r="D8" s="186">
        <f>B8*C8</f>
        <v>0</v>
      </c>
      <c r="E8" s="187">
        <v>0</v>
      </c>
      <c r="F8" s="188">
        <f>SUM(B8-E8)</f>
        <v>0</v>
      </c>
    </row>
    <row r="9" spans="1:6" ht="11.25">
      <c r="A9" s="180"/>
      <c r="B9" s="184">
        <v>0</v>
      </c>
      <c r="C9" s="185">
        <v>0</v>
      </c>
      <c r="D9" s="186">
        <f>B9*C9</f>
        <v>0</v>
      </c>
      <c r="E9" s="187">
        <v>0</v>
      </c>
      <c r="F9" s="188">
        <f>SUM(B9-E9)</f>
        <v>0</v>
      </c>
    </row>
    <row r="10" spans="1:6" ht="11.25">
      <c r="A10" s="180"/>
      <c r="B10" s="184">
        <v>0</v>
      </c>
      <c r="C10" s="185">
        <v>0</v>
      </c>
      <c r="D10" s="186">
        <f>B10*C10</f>
        <v>0</v>
      </c>
      <c r="E10" s="187">
        <v>0</v>
      </c>
      <c r="F10" s="188">
        <f>SUM(B10-E10)</f>
        <v>0</v>
      </c>
    </row>
    <row r="11" spans="1:6" ht="11.25">
      <c r="A11" s="180"/>
      <c r="B11" s="184">
        <v>0</v>
      </c>
      <c r="C11" s="185">
        <v>0</v>
      </c>
      <c r="D11" s="186">
        <f>B11*C11</f>
        <v>0</v>
      </c>
      <c r="E11" s="187">
        <v>0</v>
      </c>
      <c r="F11" s="188">
        <f>SUM(B11-E11)</f>
        <v>0</v>
      </c>
    </row>
    <row r="12" spans="1:6" ht="11.25">
      <c r="A12" s="180" t="s">
        <v>219</v>
      </c>
      <c r="B12" s="189">
        <f>SUM(B8:B11)</f>
        <v>0</v>
      </c>
      <c r="C12" s="190"/>
      <c r="D12" s="191">
        <f>SUM(D8:D11)</f>
        <v>0</v>
      </c>
      <c r="E12" s="191">
        <f>SUM(E8:E11)</f>
        <v>0</v>
      </c>
      <c r="F12" s="191">
        <f>SUM(F8:F11)</f>
        <v>0</v>
      </c>
    </row>
    <row r="13" spans="1:6" ht="11.25">
      <c r="A13" s="192"/>
      <c r="B13" s="193"/>
      <c r="C13" s="194"/>
      <c r="D13" s="194"/>
      <c r="E13" s="194"/>
      <c r="F13" s="194"/>
    </row>
    <row r="14" spans="1:6" ht="12">
      <c r="A14" s="192" t="s">
        <v>220</v>
      </c>
      <c r="B14" s="195"/>
      <c r="C14" s="195"/>
      <c r="D14" s="194"/>
      <c r="E14" s="194"/>
      <c r="F14" s="196"/>
    </row>
    <row r="15" spans="1:6" ht="11.25">
      <c r="A15" s="197" t="s">
        <v>204</v>
      </c>
      <c r="B15" s="184">
        <v>0</v>
      </c>
      <c r="C15" s="198">
        <v>0</v>
      </c>
      <c r="D15" s="187">
        <f>B15*C15</f>
        <v>0</v>
      </c>
      <c r="E15" s="187">
        <v>0</v>
      </c>
      <c r="F15" s="188">
        <f>SUM(B15-E15)</f>
        <v>0</v>
      </c>
    </row>
    <row r="16" spans="1:6" ht="11.25">
      <c r="A16" s="199"/>
      <c r="B16" s="184">
        <v>0</v>
      </c>
      <c r="C16" s="198">
        <v>0</v>
      </c>
      <c r="D16" s="187">
        <f>B16*C16</f>
        <v>0</v>
      </c>
      <c r="E16" s="187">
        <v>0</v>
      </c>
      <c r="F16" s="188">
        <f>SUM(B16-E16)</f>
        <v>0</v>
      </c>
    </row>
    <row r="17" spans="1:6" ht="11.25">
      <c r="A17" s="180" t="s">
        <v>221</v>
      </c>
      <c r="B17" s="191">
        <f>SUM(B15:B16)</f>
        <v>0</v>
      </c>
      <c r="C17" s="190"/>
      <c r="D17" s="191">
        <f>SUM(D15:D16)</f>
        <v>0</v>
      </c>
      <c r="E17" s="191">
        <f>SUM(E15:E16)</f>
        <v>0</v>
      </c>
      <c r="F17" s="191">
        <f>SUM(F15:F16)</f>
        <v>0</v>
      </c>
    </row>
    <row r="18" spans="1:6" ht="11.25">
      <c r="A18" s="192"/>
      <c r="B18" s="194"/>
      <c r="C18" s="194"/>
      <c r="D18" s="194"/>
      <c r="E18" s="194"/>
      <c r="F18" s="194"/>
    </row>
    <row r="19" spans="1:6" ht="12.75">
      <c r="A19" s="200" t="s">
        <v>201</v>
      </c>
      <c r="B19" s="176" t="s">
        <v>224</v>
      </c>
      <c r="C19" s="177" t="s">
        <v>196</v>
      </c>
      <c r="D19" s="178" t="s">
        <v>198</v>
      </c>
      <c r="E19" s="179"/>
      <c r="F19" s="177" t="s">
        <v>195</v>
      </c>
    </row>
    <row r="20" spans="1:6" ht="12.75" thickBot="1">
      <c r="A20" s="201"/>
      <c r="B20" s="181" t="s">
        <v>225</v>
      </c>
      <c r="C20" s="182" t="s">
        <v>226</v>
      </c>
      <c r="D20" s="182" t="s">
        <v>94</v>
      </c>
      <c r="E20" s="182" t="s">
        <v>200</v>
      </c>
      <c r="F20" s="182" t="s">
        <v>199</v>
      </c>
    </row>
    <row r="21" spans="1:6" ht="12" thickTop="1">
      <c r="A21" s="199" t="s">
        <v>204</v>
      </c>
      <c r="B21" s="184">
        <v>0</v>
      </c>
      <c r="C21" s="198">
        <v>0</v>
      </c>
      <c r="D21" s="184">
        <v>0</v>
      </c>
      <c r="E21" s="184">
        <v>0</v>
      </c>
      <c r="F21" s="188">
        <f aca="true" t="shared" si="0" ref="F21:F29">SUM(B21-E21)</f>
        <v>0</v>
      </c>
    </row>
    <row r="22" spans="1:6" ht="11.25">
      <c r="A22" s="199"/>
      <c r="B22" s="184">
        <v>0</v>
      </c>
      <c r="C22" s="198">
        <v>0</v>
      </c>
      <c r="D22" s="184">
        <v>0</v>
      </c>
      <c r="E22" s="184">
        <v>0</v>
      </c>
      <c r="F22" s="188">
        <f t="shared" si="0"/>
        <v>0</v>
      </c>
    </row>
    <row r="23" spans="1:6" ht="11.25">
      <c r="A23" s="199"/>
      <c r="B23" s="184">
        <v>0</v>
      </c>
      <c r="C23" s="198">
        <v>0</v>
      </c>
      <c r="D23" s="184">
        <v>0</v>
      </c>
      <c r="E23" s="184">
        <v>0</v>
      </c>
      <c r="F23" s="188">
        <f t="shared" si="0"/>
        <v>0</v>
      </c>
    </row>
    <row r="24" spans="1:6" ht="11.25">
      <c r="A24" s="199"/>
      <c r="B24" s="184">
        <v>0</v>
      </c>
      <c r="C24" s="198">
        <v>0</v>
      </c>
      <c r="D24" s="184">
        <v>0</v>
      </c>
      <c r="E24" s="184">
        <v>0</v>
      </c>
      <c r="F24" s="188">
        <f t="shared" si="0"/>
        <v>0</v>
      </c>
    </row>
    <row r="25" spans="1:6" ht="11.25">
      <c r="A25" s="199"/>
      <c r="B25" s="184">
        <v>0</v>
      </c>
      <c r="C25" s="198">
        <v>0</v>
      </c>
      <c r="D25" s="184">
        <v>0</v>
      </c>
      <c r="E25" s="184">
        <v>0</v>
      </c>
      <c r="F25" s="188">
        <f t="shared" si="0"/>
        <v>0</v>
      </c>
    </row>
    <row r="26" spans="1:6" ht="11.25">
      <c r="A26" s="199"/>
      <c r="B26" s="184">
        <v>0</v>
      </c>
      <c r="C26" s="198">
        <v>0</v>
      </c>
      <c r="D26" s="184">
        <v>0</v>
      </c>
      <c r="E26" s="184">
        <v>0</v>
      </c>
      <c r="F26" s="188">
        <f t="shared" si="0"/>
        <v>0</v>
      </c>
    </row>
    <row r="27" spans="1:6" ht="11.25">
      <c r="A27" s="199"/>
      <c r="B27" s="184">
        <v>0</v>
      </c>
      <c r="C27" s="198">
        <v>0</v>
      </c>
      <c r="D27" s="184">
        <v>0</v>
      </c>
      <c r="E27" s="184">
        <v>0</v>
      </c>
      <c r="F27" s="188">
        <f t="shared" si="0"/>
        <v>0</v>
      </c>
    </row>
    <row r="28" spans="1:6" ht="11.25">
      <c r="A28" s="199"/>
      <c r="B28" s="187">
        <v>0</v>
      </c>
      <c r="C28" s="198">
        <v>0</v>
      </c>
      <c r="D28" s="184">
        <v>0</v>
      </c>
      <c r="E28" s="184">
        <v>0</v>
      </c>
      <c r="F28" s="186">
        <f t="shared" si="0"/>
        <v>0</v>
      </c>
    </row>
    <row r="29" spans="1:6" ht="11.25">
      <c r="A29" s="199"/>
      <c r="B29" s="187">
        <v>0</v>
      </c>
      <c r="C29" s="198">
        <v>0</v>
      </c>
      <c r="D29" s="184">
        <v>0</v>
      </c>
      <c r="E29" s="184">
        <v>0</v>
      </c>
      <c r="F29" s="186">
        <f t="shared" si="0"/>
        <v>0</v>
      </c>
    </row>
    <row r="30" spans="1:6" ht="11.25">
      <c r="A30" s="202" t="s">
        <v>222</v>
      </c>
      <c r="B30" s="203">
        <f>SUM(B21:B29)</f>
        <v>0</v>
      </c>
      <c r="C30" s="204"/>
      <c r="D30" s="203">
        <f>SUM(D21:D29)</f>
        <v>0</v>
      </c>
      <c r="E30" s="203">
        <f>SUM(E21:E29)</f>
        <v>0</v>
      </c>
      <c r="F30" s="203">
        <f>SUM(F21:F29)</f>
        <v>0</v>
      </c>
    </row>
    <row r="31" spans="1:6" ht="15">
      <c r="A31" s="205" t="s">
        <v>202</v>
      </c>
      <c r="B31" s="206">
        <f>SUM(B30+B17)</f>
        <v>0</v>
      </c>
      <c r="C31" s="207"/>
      <c r="D31" s="206">
        <f>SUM(D30+D17)</f>
        <v>0</v>
      </c>
      <c r="E31" s="206">
        <f>SUM(E30+E17)</f>
        <v>0</v>
      </c>
      <c r="F31" s="206">
        <f>SUM(F30+F17)</f>
        <v>0</v>
      </c>
    </row>
    <row r="32" spans="1:6" ht="11.25">
      <c r="A32" s="172"/>
      <c r="B32" s="208"/>
      <c r="C32" s="208"/>
      <c r="D32" s="208"/>
      <c r="E32" s="208"/>
      <c r="F32" s="208"/>
    </row>
    <row r="33" spans="1:6" ht="15">
      <c r="A33" s="209" t="s">
        <v>223</v>
      </c>
      <c r="B33" s="210"/>
      <c r="C33" s="210"/>
      <c r="D33" s="211"/>
      <c r="E33" s="212">
        <f>SUM(D31+E31)</f>
        <v>0</v>
      </c>
      <c r="F33" s="213"/>
    </row>
    <row r="34" spans="1:6" ht="15">
      <c r="A34" s="171"/>
      <c r="B34" s="214"/>
      <c r="C34" s="214"/>
      <c r="D34" s="171"/>
      <c r="E34" s="214"/>
      <c r="F34" s="213"/>
    </row>
    <row r="35" spans="1:6" ht="11.25">
      <c r="A35" s="172"/>
      <c r="B35" s="172"/>
      <c r="C35" s="172"/>
      <c r="D35" s="172"/>
      <c r="E35" s="172"/>
      <c r="F35" s="172"/>
    </row>
    <row r="36" spans="1:6" ht="15.75">
      <c r="A36" s="215" t="s">
        <v>227</v>
      </c>
      <c r="B36" s="172"/>
      <c r="C36" s="172"/>
      <c r="D36" s="172"/>
      <c r="E36" s="172"/>
      <c r="F36" s="172"/>
    </row>
    <row r="37" spans="1:6" ht="11.25">
      <c r="A37" s="172"/>
      <c r="B37" s="172"/>
      <c r="C37" s="172"/>
      <c r="D37" s="172"/>
      <c r="E37" s="172"/>
      <c r="F37" s="172"/>
    </row>
    <row r="38" spans="1:6" ht="12">
      <c r="A38" s="216" t="s">
        <v>209</v>
      </c>
      <c r="B38" s="217"/>
      <c r="C38" s="172"/>
      <c r="D38" s="218" t="s">
        <v>208</v>
      </c>
      <c r="E38" s="219"/>
      <c r="F38" s="217"/>
    </row>
    <row r="39" spans="1:6" ht="12">
      <c r="A39" s="220" t="s">
        <v>210</v>
      </c>
      <c r="B39" s="221">
        <v>0</v>
      </c>
      <c r="C39" s="172"/>
      <c r="D39" s="220" t="s">
        <v>210</v>
      </c>
      <c r="E39" s="173"/>
      <c r="F39" s="221">
        <v>0</v>
      </c>
    </row>
    <row r="40" spans="1:6" ht="11.25">
      <c r="A40" s="222" t="s">
        <v>211</v>
      </c>
      <c r="B40" s="221">
        <v>0</v>
      </c>
      <c r="C40" s="172"/>
      <c r="D40" s="222" t="s">
        <v>211</v>
      </c>
      <c r="E40" s="172"/>
      <c r="F40" s="221">
        <v>0</v>
      </c>
    </row>
    <row r="41" spans="1:6" ht="11.25">
      <c r="A41" s="222" t="s">
        <v>212</v>
      </c>
      <c r="B41" s="223">
        <f>SUM(B39-B40)</f>
        <v>0</v>
      </c>
      <c r="C41" s="172"/>
      <c r="D41" s="222" t="s">
        <v>212</v>
      </c>
      <c r="E41" s="172"/>
      <c r="F41" s="223">
        <f>SUM(F39-F40)</f>
        <v>0</v>
      </c>
    </row>
    <row r="42" spans="1:6" ht="11.25">
      <c r="A42" s="222" t="s">
        <v>180</v>
      </c>
      <c r="B42" s="221">
        <v>0</v>
      </c>
      <c r="C42" s="172"/>
      <c r="D42" s="222" t="s">
        <v>180</v>
      </c>
      <c r="E42" s="172"/>
      <c r="F42" s="221">
        <v>0</v>
      </c>
    </row>
    <row r="43" spans="1:6" ht="11.25">
      <c r="A43" s="222" t="s">
        <v>205</v>
      </c>
      <c r="B43" s="221">
        <v>0</v>
      </c>
      <c r="C43" s="172"/>
      <c r="D43" s="222" t="s">
        <v>205</v>
      </c>
      <c r="E43" s="172"/>
      <c r="F43" s="221">
        <v>0</v>
      </c>
    </row>
    <row r="44" spans="1:6" ht="11.25">
      <c r="A44" s="222" t="s">
        <v>213</v>
      </c>
      <c r="B44" s="221">
        <v>0</v>
      </c>
      <c r="C44" s="172"/>
      <c r="D44" s="222" t="s">
        <v>213</v>
      </c>
      <c r="E44" s="172"/>
      <c r="F44" s="221">
        <v>0</v>
      </c>
    </row>
    <row r="45" spans="1:6" ht="56.25">
      <c r="A45" s="339" t="s">
        <v>215</v>
      </c>
      <c r="B45" s="224">
        <f>B41+B42+B43-B44</f>
        <v>0</v>
      </c>
      <c r="C45" s="172"/>
      <c r="D45" s="349" t="s">
        <v>215</v>
      </c>
      <c r="E45" s="357"/>
      <c r="F45" s="224">
        <f>F41+F42+F43-F44</f>
        <v>0</v>
      </c>
    </row>
    <row r="46" spans="1:6" ht="11.25">
      <c r="A46" s="225" t="s">
        <v>214</v>
      </c>
      <c r="B46" s="226">
        <f>E33</f>
        <v>0</v>
      </c>
      <c r="C46" s="172"/>
      <c r="D46" s="351" t="s">
        <v>214</v>
      </c>
      <c r="E46" s="350"/>
      <c r="F46" s="226">
        <v>0</v>
      </c>
    </row>
    <row r="47" spans="1:6" ht="56.25">
      <c r="A47" s="340" t="s">
        <v>216</v>
      </c>
      <c r="B47" s="224">
        <f>B45-B46</f>
        <v>0</v>
      </c>
      <c r="C47" s="172"/>
      <c r="D47" s="358" t="s">
        <v>217</v>
      </c>
      <c r="E47" s="350"/>
      <c r="F47" s="224">
        <f>F45-F46</f>
        <v>0</v>
      </c>
    </row>
    <row r="48" spans="1:6" ht="11.25">
      <c r="A48" s="225"/>
      <c r="B48" s="221"/>
      <c r="C48" s="172"/>
      <c r="D48" s="225"/>
      <c r="E48" s="172"/>
      <c r="F48" s="226"/>
    </row>
    <row r="49" spans="1:6" ht="12">
      <c r="A49" s="227" t="s">
        <v>206</v>
      </c>
      <c r="B49" s="221">
        <v>0</v>
      </c>
      <c r="C49" s="172"/>
      <c r="D49" s="227" t="s">
        <v>206</v>
      </c>
      <c r="E49" s="173"/>
      <c r="F49" s="221">
        <v>0</v>
      </c>
    </row>
    <row r="50" spans="1:6" ht="12">
      <c r="A50" s="216" t="s">
        <v>207</v>
      </c>
      <c r="B50" s="228">
        <f>B47-B49</f>
        <v>0</v>
      </c>
      <c r="C50" s="172"/>
      <c r="D50" s="216" t="s">
        <v>207</v>
      </c>
      <c r="E50" s="219"/>
      <c r="F50" s="229">
        <f>F47-F49</f>
        <v>0</v>
      </c>
    </row>
    <row r="51" spans="1:6" ht="11.25">
      <c r="A51" s="172"/>
      <c r="B51" s="230"/>
      <c r="C51" s="172"/>
      <c r="D51" s="172"/>
      <c r="E51" s="172"/>
      <c r="F51" s="213"/>
    </row>
    <row r="52" spans="1:6" ht="12">
      <c r="A52" s="173"/>
      <c r="B52" s="173"/>
      <c r="C52" s="172"/>
      <c r="D52" s="173"/>
      <c r="E52" s="173"/>
      <c r="F52" s="173"/>
    </row>
    <row r="53" spans="1:6" ht="11.25">
      <c r="A53" s="231"/>
      <c r="B53" s="172"/>
      <c r="C53" s="172"/>
      <c r="D53" s="172"/>
      <c r="E53" s="172"/>
      <c r="F53" s="172"/>
    </row>
    <row r="54" spans="1:6" ht="12">
      <c r="A54" s="173"/>
      <c r="B54" s="172"/>
      <c r="C54" s="172"/>
      <c r="D54" s="172"/>
      <c r="E54" s="172"/>
      <c r="F54" s="172"/>
    </row>
  </sheetData>
  <sheetProtection/>
  <printOptions/>
  <pageMargins left="0.37" right="0.37"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3:F413"/>
  <sheetViews>
    <sheetView zoomScalePageLayoutView="0" workbookViewId="0" topLeftCell="A1">
      <selection activeCell="C4" sqref="C4"/>
    </sheetView>
  </sheetViews>
  <sheetFormatPr defaultColWidth="9.33203125" defaultRowHeight="11.25"/>
  <cols>
    <col min="1" max="1" width="29" style="0" customWidth="1"/>
    <col min="2" max="2" width="28.16015625" style="0" customWidth="1"/>
    <col min="3" max="3" width="21.83203125" style="0" customWidth="1"/>
    <col min="5" max="5" width="17.5" style="0" customWidth="1"/>
    <col min="6" max="6" width="32.5" style="0" customWidth="1"/>
  </cols>
  <sheetData>
    <row r="2" ht="12" thickBot="1"/>
    <row r="3" spans="2:5" ht="14.25">
      <c r="B3" s="343" t="s">
        <v>276</v>
      </c>
      <c r="C3" s="344"/>
      <c r="D3" s="344"/>
      <c r="E3" s="345"/>
    </row>
    <row r="4" spans="2:5" ht="12.75">
      <c r="B4" s="121"/>
      <c r="C4" s="121"/>
      <c r="D4" s="121"/>
      <c r="E4" s="122"/>
    </row>
    <row r="5" spans="2:5" ht="12.75">
      <c r="B5" s="123" t="s">
        <v>228</v>
      </c>
      <c r="C5" s="124"/>
      <c r="D5" s="124"/>
      <c r="E5" s="122"/>
    </row>
    <row r="6" spans="2:5" ht="12.75">
      <c r="B6" s="125" t="s">
        <v>229</v>
      </c>
      <c r="C6" s="126"/>
      <c r="D6" s="126"/>
      <c r="E6" s="141">
        <f>'Données d''impôt sur le revenu'!K58</f>
        <v>270000</v>
      </c>
    </row>
    <row r="7" spans="2:5" ht="13.5" thickBot="1">
      <c r="B7" s="125" t="s">
        <v>230</v>
      </c>
      <c r="C7" s="126"/>
      <c r="D7" s="126"/>
      <c r="E7" s="141">
        <f>'Données d''impôt sur le revenu'!I93</f>
        <v>236000</v>
      </c>
    </row>
    <row r="8" spans="2:5" ht="13.5" thickBot="1">
      <c r="B8" s="127" t="s">
        <v>237</v>
      </c>
      <c r="C8" s="128"/>
      <c r="D8" s="128"/>
      <c r="E8" s="142">
        <f>E6-E7</f>
        <v>34000</v>
      </c>
    </row>
    <row r="9" spans="2:5" ht="12.75">
      <c r="B9" s="124"/>
      <c r="C9" s="124"/>
      <c r="D9" s="124"/>
      <c r="E9" s="122"/>
    </row>
    <row r="10" spans="2:5" ht="12.75">
      <c r="B10" s="123" t="s">
        <v>231</v>
      </c>
      <c r="C10" s="124"/>
      <c r="D10" s="124"/>
      <c r="E10" s="122"/>
    </row>
    <row r="11" spans="2:5" ht="12.75">
      <c r="B11" s="125" t="s">
        <v>232</v>
      </c>
      <c r="C11" s="126"/>
      <c r="D11" s="129"/>
      <c r="E11" s="130">
        <f>'Données d''impôt sur le revenu'!I115</f>
        <v>-25000</v>
      </c>
    </row>
    <row r="12" spans="2:5" ht="12.75">
      <c r="B12" s="125" t="s">
        <v>233</v>
      </c>
      <c r="C12" s="126"/>
      <c r="D12" s="130"/>
      <c r="E12" s="129">
        <f>'Données d''impôt sur le revenu'!I118</f>
        <v>15000</v>
      </c>
    </row>
    <row r="13" spans="2:5" ht="12.75">
      <c r="B13" s="125" t="s">
        <v>234</v>
      </c>
      <c r="C13" s="126"/>
      <c r="D13" s="126"/>
      <c r="E13" s="129">
        <f>'Données d''impôt sur le revenu'!I124</f>
        <v>10000</v>
      </c>
    </row>
    <row r="14" spans="2:6" ht="12.75">
      <c r="B14" s="125" t="s">
        <v>235</v>
      </c>
      <c r="C14" s="126"/>
      <c r="D14" s="126"/>
      <c r="E14" s="129">
        <f>'Données d''impôt sur le revenu'!I125</f>
        <v>5000</v>
      </c>
      <c r="F14">
        <v>0</v>
      </c>
    </row>
    <row r="15" spans="2:6" ht="13.5" thickBot="1">
      <c r="B15" s="125" t="s">
        <v>236</v>
      </c>
      <c r="C15" s="126"/>
      <c r="D15" s="126"/>
      <c r="E15" s="129">
        <f>'Données d''impôt sur le revenu'!I123</f>
        <v>35000</v>
      </c>
      <c r="F15">
        <v>0</v>
      </c>
    </row>
    <row r="16" spans="2:6" ht="13.5" thickBot="1">
      <c r="B16" s="127" t="s">
        <v>238</v>
      </c>
      <c r="C16" s="128"/>
      <c r="D16" s="128"/>
      <c r="E16" s="131">
        <f>E11+E12-E13+E14-E15</f>
        <v>-50000</v>
      </c>
      <c r="F16">
        <v>0</v>
      </c>
    </row>
    <row r="17" spans="2:6" ht="12.75">
      <c r="B17" s="124"/>
      <c r="C17" s="124"/>
      <c r="D17" s="124"/>
      <c r="E17" s="122"/>
      <c r="F17">
        <v>0</v>
      </c>
    </row>
    <row r="18" spans="2:6" ht="12.75">
      <c r="B18" s="123" t="s">
        <v>239</v>
      </c>
      <c r="C18" s="124"/>
      <c r="D18" s="124"/>
      <c r="E18" s="122"/>
      <c r="F18">
        <v>0</v>
      </c>
    </row>
    <row r="19" spans="2:6" ht="12.75">
      <c r="B19" s="125" t="s">
        <v>240</v>
      </c>
      <c r="C19" s="126"/>
      <c r="D19" s="129"/>
      <c r="E19" s="129">
        <f>'Données d''impôt sur le revenu'!I121</f>
        <v>13500</v>
      </c>
      <c r="F19">
        <v>0</v>
      </c>
    </row>
    <row r="20" spans="2:6" ht="13.5" thickBot="1">
      <c r="B20" s="125" t="s">
        <v>241</v>
      </c>
      <c r="C20" s="126"/>
      <c r="D20" s="129"/>
      <c r="E20" s="129">
        <f>'Données d''impôt sur le revenu'!I122</f>
        <v>28000</v>
      </c>
      <c r="F20">
        <v>0</v>
      </c>
    </row>
    <row r="21" spans="2:6" ht="13.5" thickBot="1">
      <c r="B21" s="127" t="s">
        <v>242</v>
      </c>
      <c r="C21" s="128"/>
      <c r="D21" s="132"/>
      <c r="E21" s="131">
        <f>E19-E20</f>
        <v>-14500</v>
      </c>
      <c r="F21">
        <v>0</v>
      </c>
    </row>
    <row r="22" spans="2:6" ht="13.5" thickBot="1">
      <c r="B22" s="124"/>
      <c r="C22" s="124"/>
      <c r="D22" s="133"/>
      <c r="E22" s="122"/>
      <c r="F22">
        <v>0</v>
      </c>
    </row>
    <row r="23" spans="2:6" ht="13.5" thickBot="1">
      <c r="B23" s="127" t="s">
        <v>243</v>
      </c>
      <c r="C23" s="128"/>
      <c r="D23" s="128"/>
      <c r="E23" s="131">
        <f>E8+E16+E21</f>
        <v>-30500</v>
      </c>
      <c r="F23">
        <v>0</v>
      </c>
    </row>
    <row r="24" spans="2:6" ht="12.75">
      <c r="B24" s="121"/>
      <c r="C24" s="121"/>
      <c r="D24" s="121"/>
      <c r="E24" s="122"/>
      <c r="F24">
        <v>0</v>
      </c>
    </row>
    <row r="25" spans="2:6" ht="12.75">
      <c r="B25" s="123" t="s">
        <v>244</v>
      </c>
      <c r="C25" s="124"/>
      <c r="D25" s="124"/>
      <c r="E25" s="122"/>
      <c r="F25">
        <v>0</v>
      </c>
    </row>
    <row r="26" spans="1:6" ht="12.75">
      <c r="A26" t="s">
        <v>245</v>
      </c>
      <c r="B26" s="125" t="s">
        <v>246</v>
      </c>
      <c r="C26" s="126"/>
      <c r="D26" s="126"/>
      <c r="E26" s="129">
        <f>'Données d''impôt sur le revenu'!I120</f>
        <v>4500</v>
      </c>
      <c r="F26">
        <v>0</v>
      </c>
    </row>
    <row r="27" spans="2:6" ht="13.5" thickBot="1">
      <c r="B27" s="125" t="s">
        <v>247</v>
      </c>
      <c r="C27" s="126"/>
      <c r="D27" s="126"/>
      <c r="E27" s="129">
        <f>'Données d''impôt sur le revenu'!I119</f>
        <v>5000</v>
      </c>
      <c r="F27">
        <v>0</v>
      </c>
    </row>
    <row r="28" spans="2:6" ht="13.5" thickBot="1">
      <c r="B28" s="127" t="s">
        <v>248</v>
      </c>
      <c r="C28" s="128"/>
      <c r="D28" s="132"/>
      <c r="E28" s="131">
        <f>E26-E27</f>
        <v>-500</v>
      </c>
      <c r="F28">
        <v>0</v>
      </c>
    </row>
    <row r="29" spans="2:6" ht="13.5" thickBot="1">
      <c r="B29" s="121"/>
      <c r="C29" s="121"/>
      <c r="D29" s="134"/>
      <c r="E29" s="122"/>
      <c r="F29">
        <v>0</v>
      </c>
    </row>
    <row r="30" spans="2:6" ht="13.5" thickBot="1">
      <c r="B30" s="135" t="s">
        <v>249</v>
      </c>
      <c r="C30" s="136"/>
      <c r="D30" s="137"/>
      <c r="E30" s="138">
        <f>-E28+E23</f>
        <v>-30000</v>
      </c>
      <c r="F30">
        <v>0</v>
      </c>
    </row>
    <row r="31" spans="2:6" ht="13.5" thickBot="1">
      <c r="B31" s="139"/>
      <c r="C31" s="139"/>
      <c r="D31" s="139"/>
      <c r="E31" s="140"/>
      <c r="F31">
        <v>0</v>
      </c>
    </row>
    <row r="32" spans="2:6" ht="12.75">
      <c r="B32" s="71"/>
      <c r="C32" s="71"/>
      <c r="D32" s="71"/>
      <c r="E32" s="71"/>
      <c r="F32">
        <v>0</v>
      </c>
    </row>
    <row r="33" ht="11.25">
      <c r="F33">
        <v>0</v>
      </c>
    </row>
    <row r="34" ht="11.25">
      <c r="F34">
        <v>0</v>
      </c>
    </row>
    <row r="35" ht="11.25">
      <c r="F35">
        <v>0</v>
      </c>
    </row>
    <row r="36" ht="11.25">
      <c r="F36">
        <v>0</v>
      </c>
    </row>
    <row r="37" ht="11.25">
      <c r="F37">
        <v>0</v>
      </c>
    </row>
    <row r="38" ht="11.25">
      <c r="F38">
        <v>0</v>
      </c>
    </row>
    <row r="39" ht="11.25">
      <c r="F39">
        <v>0</v>
      </c>
    </row>
    <row r="40" ht="11.25">
      <c r="F40">
        <v>0</v>
      </c>
    </row>
    <row r="41" ht="11.25">
      <c r="F41">
        <v>0</v>
      </c>
    </row>
    <row r="42" ht="11.25">
      <c r="F42">
        <v>0</v>
      </c>
    </row>
    <row r="43" ht="11.25">
      <c r="F43">
        <v>0</v>
      </c>
    </row>
    <row r="44" ht="11.25">
      <c r="F44">
        <v>0</v>
      </c>
    </row>
    <row r="45" ht="11.25">
      <c r="F45">
        <v>0</v>
      </c>
    </row>
    <row r="46" ht="11.25">
      <c r="F46">
        <v>0</v>
      </c>
    </row>
    <row r="47" ht="11.25">
      <c r="F47">
        <v>0</v>
      </c>
    </row>
    <row r="48" ht="11.25">
      <c r="F48">
        <v>0</v>
      </c>
    </row>
    <row r="49" ht="11.25">
      <c r="F49">
        <v>0</v>
      </c>
    </row>
    <row r="50" ht="11.25">
      <c r="F50">
        <v>0</v>
      </c>
    </row>
    <row r="51" ht="11.25">
      <c r="F51">
        <v>0</v>
      </c>
    </row>
    <row r="52" ht="11.25">
      <c r="F52">
        <v>0</v>
      </c>
    </row>
    <row r="53" ht="11.25">
      <c r="F53">
        <v>0</v>
      </c>
    </row>
    <row r="54" ht="11.25">
      <c r="F54">
        <v>0</v>
      </c>
    </row>
    <row r="55" ht="11.25">
      <c r="F55">
        <v>0</v>
      </c>
    </row>
    <row r="56" ht="11.25">
      <c r="F56">
        <v>0</v>
      </c>
    </row>
    <row r="57" ht="11.25">
      <c r="F57">
        <v>0</v>
      </c>
    </row>
    <row r="58" ht="11.25">
      <c r="F58">
        <v>0</v>
      </c>
    </row>
    <row r="59" ht="11.25">
      <c r="F59">
        <v>0</v>
      </c>
    </row>
    <row r="60" ht="11.25">
      <c r="F60">
        <v>0</v>
      </c>
    </row>
    <row r="61" ht="11.25">
      <c r="F61">
        <v>0</v>
      </c>
    </row>
    <row r="62" ht="11.25">
      <c r="F62">
        <v>0</v>
      </c>
    </row>
    <row r="63" ht="11.25">
      <c r="F63">
        <v>0</v>
      </c>
    </row>
    <row r="64" ht="11.25">
      <c r="F64">
        <v>0</v>
      </c>
    </row>
    <row r="65" ht="11.25">
      <c r="F65">
        <v>0</v>
      </c>
    </row>
    <row r="66" ht="11.25">
      <c r="F66">
        <v>0</v>
      </c>
    </row>
    <row r="67" ht="11.25">
      <c r="F67">
        <v>0</v>
      </c>
    </row>
    <row r="68" ht="11.25">
      <c r="F68">
        <v>0</v>
      </c>
    </row>
    <row r="69" ht="11.25">
      <c r="F69">
        <v>0</v>
      </c>
    </row>
    <row r="70" ht="11.25">
      <c r="F70">
        <v>0</v>
      </c>
    </row>
    <row r="71" ht="11.25">
      <c r="F71">
        <v>0</v>
      </c>
    </row>
    <row r="72" ht="11.25">
      <c r="F72">
        <v>0</v>
      </c>
    </row>
    <row r="73" ht="11.25">
      <c r="F73">
        <v>0</v>
      </c>
    </row>
    <row r="74" ht="11.25">
      <c r="F74">
        <v>0</v>
      </c>
    </row>
    <row r="75" ht="11.25">
      <c r="F75">
        <v>0</v>
      </c>
    </row>
    <row r="76" ht="11.25">
      <c r="F76">
        <v>0</v>
      </c>
    </row>
    <row r="77" ht="11.25">
      <c r="F77">
        <v>0</v>
      </c>
    </row>
    <row r="78" ht="11.25">
      <c r="F78">
        <v>0</v>
      </c>
    </row>
    <row r="79" ht="11.25">
      <c r="F79">
        <v>0</v>
      </c>
    </row>
    <row r="80" ht="11.25">
      <c r="F80">
        <v>0</v>
      </c>
    </row>
    <row r="81" ht="11.25">
      <c r="F81">
        <v>0</v>
      </c>
    </row>
    <row r="82" ht="11.25">
      <c r="F82">
        <v>0</v>
      </c>
    </row>
    <row r="83" ht="11.25">
      <c r="F83">
        <v>0</v>
      </c>
    </row>
    <row r="84" ht="11.25">
      <c r="F84">
        <v>0</v>
      </c>
    </row>
    <row r="85" ht="11.25">
      <c r="F85">
        <v>0</v>
      </c>
    </row>
    <row r="86" ht="11.25">
      <c r="F86">
        <v>0</v>
      </c>
    </row>
    <row r="87" ht="11.25">
      <c r="F87">
        <v>0</v>
      </c>
    </row>
    <row r="88" ht="11.25">
      <c r="F88">
        <v>0</v>
      </c>
    </row>
    <row r="89" ht="11.25">
      <c r="F89">
        <v>0</v>
      </c>
    </row>
    <row r="90" ht="11.25">
      <c r="F90">
        <v>0</v>
      </c>
    </row>
    <row r="91" ht="11.25">
      <c r="F91">
        <v>0</v>
      </c>
    </row>
    <row r="92" ht="11.25">
      <c r="F92">
        <v>0</v>
      </c>
    </row>
    <row r="93" ht="11.25">
      <c r="F93">
        <v>0</v>
      </c>
    </row>
    <row r="94" ht="11.25">
      <c r="F94">
        <v>0</v>
      </c>
    </row>
    <row r="95" ht="11.25">
      <c r="F95">
        <v>0</v>
      </c>
    </row>
    <row r="96" ht="11.25">
      <c r="F96">
        <v>0</v>
      </c>
    </row>
    <row r="97" ht="11.25">
      <c r="F97">
        <v>0</v>
      </c>
    </row>
    <row r="98" ht="11.25">
      <c r="F98">
        <v>0</v>
      </c>
    </row>
    <row r="99" ht="11.25">
      <c r="F99">
        <v>0</v>
      </c>
    </row>
    <row r="100" ht="11.25">
      <c r="F100">
        <v>0</v>
      </c>
    </row>
    <row r="101" ht="11.25">
      <c r="F101">
        <v>0</v>
      </c>
    </row>
    <row r="102" ht="11.25">
      <c r="F102">
        <v>0</v>
      </c>
    </row>
    <row r="103" ht="11.25">
      <c r="F103">
        <v>0</v>
      </c>
    </row>
    <row r="104" ht="11.25">
      <c r="F104">
        <v>0</v>
      </c>
    </row>
    <row r="105" ht="11.25">
      <c r="F105">
        <v>0</v>
      </c>
    </row>
    <row r="106" ht="11.25">
      <c r="F106">
        <v>0</v>
      </c>
    </row>
    <row r="107" ht="11.25">
      <c r="F107">
        <v>0</v>
      </c>
    </row>
    <row r="108" ht="11.25">
      <c r="F108">
        <v>0</v>
      </c>
    </row>
    <row r="109" ht="11.25">
      <c r="F109">
        <v>0</v>
      </c>
    </row>
    <row r="110" ht="11.25">
      <c r="F110">
        <v>0</v>
      </c>
    </row>
    <row r="111" ht="11.25">
      <c r="F111">
        <v>0</v>
      </c>
    </row>
    <row r="112" ht="11.25">
      <c r="F112">
        <v>0</v>
      </c>
    </row>
    <row r="113" ht="11.25">
      <c r="F113">
        <v>0</v>
      </c>
    </row>
    <row r="114" ht="11.25">
      <c r="F114">
        <v>0</v>
      </c>
    </row>
    <row r="115" ht="11.25">
      <c r="F115">
        <v>0</v>
      </c>
    </row>
    <row r="116" ht="11.25">
      <c r="F116">
        <v>0</v>
      </c>
    </row>
    <row r="117" ht="11.25">
      <c r="F117">
        <v>0</v>
      </c>
    </row>
    <row r="118" ht="11.25">
      <c r="F118">
        <v>0</v>
      </c>
    </row>
    <row r="119" ht="11.25">
      <c r="F119">
        <v>0</v>
      </c>
    </row>
    <row r="120" ht="11.25">
      <c r="F120">
        <v>0</v>
      </c>
    </row>
    <row r="121" ht="11.25">
      <c r="F121">
        <v>0</v>
      </c>
    </row>
    <row r="122" ht="11.25">
      <c r="F122">
        <v>0</v>
      </c>
    </row>
    <row r="123" ht="11.25">
      <c r="F123">
        <v>0</v>
      </c>
    </row>
    <row r="124" ht="11.25">
      <c r="F124">
        <v>0</v>
      </c>
    </row>
    <row r="125" ht="11.25">
      <c r="F125">
        <v>0</v>
      </c>
    </row>
    <row r="126" ht="11.25">
      <c r="F126">
        <v>0</v>
      </c>
    </row>
    <row r="127" ht="11.25">
      <c r="F127">
        <v>0</v>
      </c>
    </row>
    <row r="128" ht="11.25">
      <c r="F128">
        <v>0</v>
      </c>
    </row>
    <row r="129" ht="11.25">
      <c r="F129">
        <v>0</v>
      </c>
    </row>
    <row r="130" ht="11.25">
      <c r="F130">
        <v>0</v>
      </c>
    </row>
    <row r="131" ht="11.25">
      <c r="F131">
        <v>0</v>
      </c>
    </row>
    <row r="132" ht="11.25">
      <c r="F132">
        <v>0</v>
      </c>
    </row>
    <row r="133" ht="11.25">
      <c r="F133">
        <v>0</v>
      </c>
    </row>
    <row r="134" ht="11.25">
      <c r="F134">
        <v>0</v>
      </c>
    </row>
    <row r="135" ht="11.25">
      <c r="F135">
        <v>0</v>
      </c>
    </row>
    <row r="136" ht="11.25">
      <c r="F136">
        <v>0</v>
      </c>
    </row>
    <row r="137" ht="11.25">
      <c r="F137">
        <v>0</v>
      </c>
    </row>
    <row r="138" ht="11.25">
      <c r="F138">
        <v>0</v>
      </c>
    </row>
    <row r="139" ht="11.25">
      <c r="F139">
        <v>0</v>
      </c>
    </row>
    <row r="140" ht="11.25">
      <c r="F140">
        <v>0</v>
      </c>
    </row>
    <row r="141" ht="11.25">
      <c r="F141">
        <v>0</v>
      </c>
    </row>
    <row r="142" ht="11.25">
      <c r="F142">
        <v>0</v>
      </c>
    </row>
    <row r="143" ht="11.25">
      <c r="F143">
        <v>0</v>
      </c>
    </row>
    <row r="144" ht="11.25">
      <c r="F144">
        <v>0</v>
      </c>
    </row>
    <row r="145" ht="11.25">
      <c r="F145">
        <v>0</v>
      </c>
    </row>
    <row r="146" ht="11.25">
      <c r="F146">
        <v>0</v>
      </c>
    </row>
    <row r="147" ht="11.25">
      <c r="F147">
        <v>0</v>
      </c>
    </row>
    <row r="148" ht="11.25">
      <c r="F148">
        <v>0</v>
      </c>
    </row>
    <row r="149" ht="11.25">
      <c r="F149">
        <v>0</v>
      </c>
    </row>
    <row r="150" ht="11.25">
      <c r="F150">
        <v>0</v>
      </c>
    </row>
    <row r="151" ht="11.25">
      <c r="F151">
        <v>0</v>
      </c>
    </row>
    <row r="152" ht="11.25">
      <c r="F152">
        <v>0</v>
      </c>
    </row>
    <row r="153" ht="11.25">
      <c r="F153">
        <v>0</v>
      </c>
    </row>
    <row r="154" ht="11.25">
      <c r="F154">
        <v>0</v>
      </c>
    </row>
    <row r="155" ht="11.25">
      <c r="F155">
        <v>0</v>
      </c>
    </row>
    <row r="156" ht="11.25">
      <c r="F156">
        <v>0</v>
      </c>
    </row>
    <row r="157" ht="11.25">
      <c r="F157">
        <v>0</v>
      </c>
    </row>
    <row r="158" ht="11.25">
      <c r="F158">
        <v>0</v>
      </c>
    </row>
    <row r="159" ht="11.25">
      <c r="F159">
        <v>0</v>
      </c>
    </row>
    <row r="160" ht="11.25">
      <c r="F160">
        <v>0</v>
      </c>
    </row>
    <row r="161" ht="11.25">
      <c r="F161">
        <v>0</v>
      </c>
    </row>
    <row r="162" ht="11.25">
      <c r="F162">
        <v>0</v>
      </c>
    </row>
    <row r="163" ht="11.25">
      <c r="F163">
        <v>0</v>
      </c>
    </row>
    <row r="164" ht="11.25">
      <c r="F164">
        <v>0</v>
      </c>
    </row>
    <row r="165" ht="11.25">
      <c r="F165">
        <v>0</v>
      </c>
    </row>
    <row r="166" ht="11.25">
      <c r="F166">
        <v>0</v>
      </c>
    </row>
    <row r="167" ht="11.25">
      <c r="F167">
        <v>0</v>
      </c>
    </row>
    <row r="168" ht="11.25">
      <c r="F168">
        <v>0</v>
      </c>
    </row>
    <row r="169" ht="11.25">
      <c r="F169">
        <v>0</v>
      </c>
    </row>
    <row r="170" ht="11.25">
      <c r="F170">
        <v>0</v>
      </c>
    </row>
    <row r="171" ht="11.25">
      <c r="F171">
        <v>0</v>
      </c>
    </row>
    <row r="172" ht="11.25">
      <c r="F172">
        <v>0</v>
      </c>
    </row>
    <row r="173" ht="11.25">
      <c r="F173">
        <v>0</v>
      </c>
    </row>
    <row r="174" ht="11.25">
      <c r="F174">
        <v>0</v>
      </c>
    </row>
    <row r="175" ht="11.25">
      <c r="F175">
        <v>0</v>
      </c>
    </row>
    <row r="176" ht="11.25">
      <c r="F176">
        <v>0</v>
      </c>
    </row>
    <row r="177" ht="11.25">
      <c r="F177">
        <v>0</v>
      </c>
    </row>
    <row r="178" ht="11.25">
      <c r="F178">
        <v>0</v>
      </c>
    </row>
    <row r="179" ht="11.25">
      <c r="F179">
        <v>0</v>
      </c>
    </row>
    <row r="180" ht="11.25">
      <c r="F180">
        <v>0</v>
      </c>
    </row>
    <row r="181" ht="11.25">
      <c r="F181">
        <v>0</v>
      </c>
    </row>
    <row r="182" ht="11.25">
      <c r="F182">
        <v>0</v>
      </c>
    </row>
    <row r="183" ht="11.25">
      <c r="F183">
        <v>0</v>
      </c>
    </row>
    <row r="184" ht="11.25">
      <c r="F184">
        <v>0</v>
      </c>
    </row>
    <row r="185" ht="11.25">
      <c r="F185">
        <v>0</v>
      </c>
    </row>
    <row r="186" ht="11.25">
      <c r="F186">
        <v>0</v>
      </c>
    </row>
    <row r="187" ht="11.25">
      <c r="F187">
        <v>0</v>
      </c>
    </row>
    <row r="188" ht="11.25">
      <c r="F188">
        <v>0</v>
      </c>
    </row>
    <row r="189" ht="11.25">
      <c r="F189">
        <v>0</v>
      </c>
    </row>
    <row r="190" ht="11.25">
      <c r="F190">
        <v>0</v>
      </c>
    </row>
    <row r="191" ht="11.25">
      <c r="F191">
        <v>0</v>
      </c>
    </row>
    <row r="192" ht="11.25">
      <c r="F192">
        <v>0</v>
      </c>
    </row>
    <row r="193" ht="11.25">
      <c r="F193">
        <v>0</v>
      </c>
    </row>
    <row r="194" ht="11.25">
      <c r="F194">
        <v>0</v>
      </c>
    </row>
    <row r="195" ht="11.25">
      <c r="F195">
        <v>0</v>
      </c>
    </row>
    <row r="196" ht="11.25">
      <c r="F196">
        <v>0</v>
      </c>
    </row>
    <row r="197" ht="11.25">
      <c r="F197">
        <v>0</v>
      </c>
    </row>
    <row r="198" ht="11.25">
      <c r="F198">
        <v>0</v>
      </c>
    </row>
    <row r="199" ht="11.25">
      <c r="F199">
        <v>0</v>
      </c>
    </row>
    <row r="200" ht="11.25">
      <c r="F200">
        <v>0</v>
      </c>
    </row>
    <row r="201" ht="11.25">
      <c r="F201">
        <v>0</v>
      </c>
    </row>
    <row r="202" ht="11.25">
      <c r="F202">
        <v>0</v>
      </c>
    </row>
    <row r="203" ht="11.25">
      <c r="F203">
        <v>0</v>
      </c>
    </row>
    <row r="204" ht="11.25">
      <c r="F204">
        <v>0</v>
      </c>
    </row>
    <row r="205" ht="11.25">
      <c r="F205">
        <v>0</v>
      </c>
    </row>
    <row r="206" ht="11.25">
      <c r="F206">
        <v>0</v>
      </c>
    </row>
    <row r="207" ht="11.25">
      <c r="F207">
        <v>0</v>
      </c>
    </row>
    <row r="208" ht="11.25">
      <c r="F208">
        <v>0</v>
      </c>
    </row>
    <row r="209" ht="11.25">
      <c r="F209">
        <v>0</v>
      </c>
    </row>
    <row r="210" ht="11.25">
      <c r="F210">
        <v>0</v>
      </c>
    </row>
    <row r="211" ht="11.25">
      <c r="F211">
        <v>0</v>
      </c>
    </row>
    <row r="212" ht="11.25">
      <c r="F212">
        <v>0</v>
      </c>
    </row>
    <row r="213" ht="11.25">
      <c r="F213">
        <v>0</v>
      </c>
    </row>
    <row r="214" ht="11.25">
      <c r="F214">
        <v>0</v>
      </c>
    </row>
    <row r="215" ht="11.25">
      <c r="F215">
        <v>0</v>
      </c>
    </row>
    <row r="216" ht="11.25">
      <c r="F216">
        <v>0</v>
      </c>
    </row>
    <row r="217" ht="11.25">
      <c r="F217">
        <v>0</v>
      </c>
    </row>
    <row r="218" ht="11.25">
      <c r="F218">
        <v>0</v>
      </c>
    </row>
    <row r="219" ht="11.25">
      <c r="F219">
        <v>0</v>
      </c>
    </row>
    <row r="220" ht="11.25">
      <c r="F220">
        <v>0</v>
      </c>
    </row>
    <row r="221" ht="11.25">
      <c r="F221">
        <v>0</v>
      </c>
    </row>
    <row r="222" ht="11.25">
      <c r="F222">
        <v>0</v>
      </c>
    </row>
    <row r="223" ht="11.25">
      <c r="F223">
        <v>0</v>
      </c>
    </row>
    <row r="224" ht="11.25">
      <c r="F224">
        <v>0</v>
      </c>
    </row>
    <row r="225" ht="11.25">
      <c r="F225">
        <v>0</v>
      </c>
    </row>
    <row r="226" ht="11.25">
      <c r="F226">
        <v>0</v>
      </c>
    </row>
    <row r="227" ht="11.25">
      <c r="F227">
        <v>0</v>
      </c>
    </row>
    <row r="228" ht="11.25">
      <c r="F228">
        <v>0</v>
      </c>
    </row>
    <row r="229" ht="11.25">
      <c r="F229">
        <v>0</v>
      </c>
    </row>
    <row r="230" ht="11.25">
      <c r="F230">
        <v>0</v>
      </c>
    </row>
    <row r="231" ht="11.25">
      <c r="F231">
        <v>0</v>
      </c>
    </row>
    <row r="232" ht="11.25">
      <c r="F232">
        <v>0</v>
      </c>
    </row>
    <row r="233" ht="11.25">
      <c r="F233">
        <v>0</v>
      </c>
    </row>
    <row r="234" ht="11.25">
      <c r="F234">
        <v>0</v>
      </c>
    </row>
    <row r="235" ht="11.25">
      <c r="F235">
        <v>0</v>
      </c>
    </row>
    <row r="236" ht="11.25">
      <c r="F236">
        <v>0</v>
      </c>
    </row>
    <row r="237" ht="11.25">
      <c r="F237">
        <v>0</v>
      </c>
    </row>
    <row r="238" ht="11.25">
      <c r="F238">
        <v>0</v>
      </c>
    </row>
    <row r="239" ht="11.25">
      <c r="F239">
        <v>0</v>
      </c>
    </row>
    <row r="240" ht="11.25">
      <c r="F240">
        <v>0</v>
      </c>
    </row>
    <row r="241" ht="11.25">
      <c r="F241">
        <v>0</v>
      </c>
    </row>
    <row r="242" ht="11.25">
      <c r="F242">
        <v>0</v>
      </c>
    </row>
    <row r="243" ht="11.25">
      <c r="F243">
        <v>0</v>
      </c>
    </row>
    <row r="244" ht="11.25">
      <c r="F244">
        <v>0</v>
      </c>
    </row>
    <row r="245" ht="11.25">
      <c r="F245">
        <v>0</v>
      </c>
    </row>
    <row r="246" ht="11.25">
      <c r="F246">
        <v>0</v>
      </c>
    </row>
    <row r="247" ht="11.25">
      <c r="F247">
        <v>0</v>
      </c>
    </row>
    <row r="248" ht="11.25">
      <c r="F248">
        <v>0</v>
      </c>
    </row>
    <row r="249" ht="11.25">
      <c r="F249">
        <v>0</v>
      </c>
    </row>
    <row r="250" ht="11.25">
      <c r="F250">
        <v>0</v>
      </c>
    </row>
    <row r="251" ht="11.25">
      <c r="F251">
        <v>0</v>
      </c>
    </row>
    <row r="252" ht="11.25">
      <c r="F252">
        <v>0</v>
      </c>
    </row>
    <row r="253" ht="11.25">
      <c r="F253">
        <v>0</v>
      </c>
    </row>
    <row r="254" ht="11.25">
      <c r="F254">
        <v>0</v>
      </c>
    </row>
    <row r="255" ht="11.25">
      <c r="F255">
        <v>0</v>
      </c>
    </row>
    <row r="256" ht="11.25">
      <c r="F256">
        <v>0</v>
      </c>
    </row>
    <row r="257" ht="11.25">
      <c r="F257">
        <v>0</v>
      </c>
    </row>
    <row r="258" ht="11.25">
      <c r="F258">
        <v>0</v>
      </c>
    </row>
    <row r="259" ht="11.25">
      <c r="F259">
        <v>0</v>
      </c>
    </row>
    <row r="260" ht="11.25">
      <c r="F260">
        <v>0</v>
      </c>
    </row>
    <row r="261" ht="11.25">
      <c r="F261">
        <v>0</v>
      </c>
    </row>
    <row r="262" ht="11.25">
      <c r="F262">
        <v>0</v>
      </c>
    </row>
    <row r="263" ht="11.25">
      <c r="F263">
        <v>0</v>
      </c>
    </row>
    <row r="264" ht="11.25">
      <c r="F264">
        <v>0</v>
      </c>
    </row>
    <row r="265" ht="11.25">
      <c r="F265">
        <v>0</v>
      </c>
    </row>
    <row r="266" ht="11.25">
      <c r="F266">
        <v>0</v>
      </c>
    </row>
    <row r="267" ht="11.25">
      <c r="F267">
        <v>0</v>
      </c>
    </row>
    <row r="268" ht="11.25">
      <c r="F268">
        <v>0</v>
      </c>
    </row>
    <row r="269" ht="11.25">
      <c r="F269">
        <v>0</v>
      </c>
    </row>
    <row r="270" ht="11.25">
      <c r="F270">
        <v>0</v>
      </c>
    </row>
    <row r="271" ht="11.25">
      <c r="F271">
        <v>0</v>
      </c>
    </row>
    <row r="272" ht="11.25">
      <c r="F272">
        <v>0</v>
      </c>
    </row>
    <row r="273" ht="11.25">
      <c r="F273">
        <v>0</v>
      </c>
    </row>
    <row r="274" ht="11.25">
      <c r="F274">
        <v>0</v>
      </c>
    </row>
    <row r="275" ht="11.25">
      <c r="F275">
        <v>0</v>
      </c>
    </row>
    <row r="276" ht="11.25">
      <c r="F276">
        <v>0</v>
      </c>
    </row>
    <row r="277" ht="11.25">
      <c r="F277">
        <v>0</v>
      </c>
    </row>
    <row r="278" ht="11.25">
      <c r="F278">
        <v>0</v>
      </c>
    </row>
    <row r="279" ht="11.25">
      <c r="F279">
        <v>0</v>
      </c>
    </row>
    <row r="280" ht="11.25">
      <c r="F280">
        <v>0</v>
      </c>
    </row>
    <row r="281" ht="11.25">
      <c r="F281">
        <v>0</v>
      </c>
    </row>
    <row r="282" ht="11.25">
      <c r="F282">
        <v>0</v>
      </c>
    </row>
    <row r="283" ht="11.25">
      <c r="F283">
        <v>0</v>
      </c>
    </row>
    <row r="284" ht="11.25">
      <c r="F284">
        <v>0</v>
      </c>
    </row>
    <row r="285" ht="11.25">
      <c r="F285">
        <v>0</v>
      </c>
    </row>
    <row r="286" ht="11.25">
      <c r="F286">
        <v>0</v>
      </c>
    </row>
    <row r="287" ht="11.25">
      <c r="F287">
        <v>0</v>
      </c>
    </row>
    <row r="288" ht="11.25">
      <c r="F288">
        <v>0</v>
      </c>
    </row>
    <row r="289" ht="11.25">
      <c r="F289">
        <v>0</v>
      </c>
    </row>
    <row r="290" ht="11.25">
      <c r="F290">
        <v>0</v>
      </c>
    </row>
    <row r="291" ht="11.25">
      <c r="F291">
        <v>0</v>
      </c>
    </row>
    <row r="292" ht="11.25">
      <c r="F292">
        <v>0</v>
      </c>
    </row>
    <row r="293" ht="11.25">
      <c r="F293">
        <v>0</v>
      </c>
    </row>
    <row r="294" ht="11.25">
      <c r="F294">
        <v>0</v>
      </c>
    </row>
    <row r="295" ht="11.25">
      <c r="F295">
        <v>0</v>
      </c>
    </row>
    <row r="296" ht="11.25">
      <c r="F296">
        <v>0</v>
      </c>
    </row>
    <row r="297" ht="11.25">
      <c r="F297">
        <v>0</v>
      </c>
    </row>
    <row r="298" ht="11.25">
      <c r="F298">
        <v>0</v>
      </c>
    </row>
    <row r="299" ht="11.25">
      <c r="F299">
        <v>0</v>
      </c>
    </row>
    <row r="300" ht="11.25">
      <c r="F300">
        <v>0</v>
      </c>
    </row>
    <row r="301" ht="11.25">
      <c r="F301">
        <v>0</v>
      </c>
    </row>
    <row r="302" ht="11.25">
      <c r="F302">
        <v>0</v>
      </c>
    </row>
    <row r="303" ht="11.25">
      <c r="F303">
        <v>0</v>
      </c>
    </row>
    <row r="304" ht="11.25">
      <c r="F304">
        <v>0</v>
      </c>
    </row>
    <row r="305" ht="11.25">
      <c r="F305">
        <v>0</v>
      </c>
    </row>
    <row r="306" ht="11.25">
      <c r="F306">
        <v>0</v>
      </c>
    </row>
    <row r="307" ht="11.25">
      <c r="F307">
        <v>0</v>
      </c>
    </row>
    <row r="308" ht="11.25">
      <c r="F308">
        <v>0</v>
      </c>
    </row>
    <row r="309" ht="11.25">
      <c r="F309">
        <v>0</v>
      </c>
    </row>
    <row r="310" ht="11.25">
      <c r="F310">
        <v>0</v>
      </c>
    </row>
    <row r="311" ht="11.25">
      <c r="F311">
        <v>0</v>
      </c>
    </row>
    <row r="312" ht="11.25">
      <c r="F312">
        <v>0</v>
      </c>
    </row>
    <row r="313" ht="11.25">
      <c r="F313">
        <v>0</v>
      </c>
    </row>
    <row r="314" ht="11.25">
      <c r="F314">
        <v>0</v>
      </c>
    </row>
    <row r="315" ht="11.25">
      <c r="F315">
        <v>0</v>
      </c>
    </row>
    <row r="316" ht="11.25">
      <c r="F316">
        <v>0</v>
      </c>
    </row>
    <row r="317" ht="11.25">
      <c r="F317">
        <v>0</v>
      </c>
    </row>
    <row r="318" ht="11.25">
      <c r="F318">
        <v>0</v>
      </c>
    </row>
    <row r="319" ht="11.25">
      <c r="F319">
        <v>0</v>
      </c>
    </row>
    <row r="320" ht="11.25">
      <c r="F320">
        <v>0</v>
      </c>
    </row>
    <row r="321" ht="11.25">
      <c r="F321">
        <v>0</v>
      </c>
    </row>
    <row r="322" ht="11.25">
      <c r="F322">
        <v>0</v>
      </c>
    </row>
    <row r="323" ht="11.25">
      <c r="F323">
        <v>0</v>
      </c>
    </row>
    <row r="324" ht="11.25">
      <c r="F324">
        <v>0</v>
      </c>
    </row>
    <row r="325" ht="11.25">
      <c r="F325">
        <v>0</v>
      </c>
    </row>
    <row r="326" ht="11.25">
      <c r="F326">
        <v>0</v>
      </c>
    </row>
    <row r="327" ht="11.25">
      <c r="F327">
        <v>0</v>
      </c>
    </row>
    <row r="328" ht="11.25">
      <c r="F328">
        <v>0</v>
      </c>
    </row>
    <row r="329" ht="11.25">
      <c r="F329">
        <v>0</v>
      </c>
    </row>
    <row r="330" ht="11.25">
      <c r="F330">
        <v>0</v>
      </c>
    </row>
    <row r="331" ht="11.25">
      <c r="F331">
        <v>0</v>
      </c>
    </row>
    <row r="332" ht="11.25">
      <c r="F332">
        <v>0</v>
      </c>
    </row>
    <row r="333" ht="11.25">
      <c r="F333">
        <v>0</v>
      </c>
    </row>
    <row r="334" ht="11.25">
      <c r="F334">
        <v>0</v>
      </c>
    </row>
    <row r="335" ht="11.25">
      <c r="F335">
        <v>0</v>
      </c>
    </row>
    <row r="336" ht="11.25">
      <c r="F336">
        <v>0</v>
      </c>
    </row>
    <row r="337" ht="11.25">
      <c r="F337">
        <v>0</v>
      </c>
    </row>
    <row r="338" ht="11.25">
      <c r="F338">
        <v>0</v>
      </c>
    </row>
    <row r="339" ht="11.25">
      <c r="F339">
        <v>0</v>
      </c>
    </row>
    <row r="340" ht="11.25">
      <c r="F340">
        <v>0</v>
      </c>
    </row>
    <row r="341" ht="11.25">
      <c r="F341">
        <v>0</v>
      </c>
    </row>
    <row r="342" ht="11.25">
      <c r="F342">
        <v>0</v>
      </c>
    </row>
    <row r="343" ht="11.25">
      <c r="F343">
        <v>0</v>
      </c>
    </row>
    <row r="344" ht="11.25">
      <c r="F344">
        <v>0</v>
      </c>
    </row>
    <row r="345" ht="11.25">
      <c r="F345">
        <v>0</v>
      </c>
    </row>
    <row r="346" ht="11.25">
      <c r="F346">
        <v>0</v>
      </c>
    </row>
    <row r="347" ht="11.25">
      <c r="F347">
        <v>0</v>
      </c>
    </row>
    <row r="348" ht="11.25">
      <c r="F348">
        <v>0</v>
      </c>
    </row>
    <row r="349" ht="11.25">
      <c r="F349">
        <v>0</v>
      </c>
    </row>
    <row r="350" ht="11.25">
      <c r="F350">
        <v>0</v>
      </c>
    </row>
    <row r="351" ht="11.25">
      <c r="F351">
        <v>0</v>
      </c>
    </row>
    <row r="352" ht="11.25">
      <c r="F352">
        <v>0</v>
      </c>
    </row>
    <row r="353" ht="11.25">
      <c r="F353">
        <v>0</v>
      </c>
    </row>
    <row r="354" ht="11.25">
      <c r="F354">
        <v>0</v>
      </c>
    </row>
    <row r="355" ht="11.25">
      <c r="F355">
        <v>0</v>
      </c>
    </row>
    <row r="356" ht="11.25">
      <c r="F356">
        <v>0</v>
      </c>
    </row>
    <row r="357" ht="11.25">
      <c r="F357">
        <v>0</v>
      </c>
    </row>
    <row r="358" ht="11.25">
      <c r="F358">
        <v>0</v>
      </c>
    </row>
    <row r="359" ht="11.25">
      <c r="F359">
        <v>0</v>
      </c>
    </row>
    <row r="360" ht="11.25">
      <c r="F360">
        <v>0</v>
      </c>
    </row>
    <row r="361" ht="11.25">
      <c r="F361">
        <v>0</v>
      </c>
    </row>
    <row r="362" ht="11.25">
      <c r="F362">
        <v>0</v>
      </c>
    </row>
    <row r="363" ht="11.25">
      <c r="F363">
        <v>0</v>
      </c>
    </row>
    <row r="364" ht="11.25">
      <c r="F364">
        <v>0</v>
      </c>
    </row>
    <row r="365" ht="11.25">
      <c r="F365">
        <v>0</v>
      </c>
    </row>
    <row r="366" ht="11.25">
      <c r="F366">
        <v>0</v>
      </c>
    </row>
    <row r="367" ht="11.25">
      <c r="F367">
        <v>0</v>
      </c>
    </row>
    <row r="368" ht="11.25">
      <c r="F368">
        <v>0</v>
      </c>
    </row>
    <row r="369" ht="11.25">
      <c r="F369">
        <v>0</v>
      </c>
    </row>
    <row r="370" ht="11.25">
      <c r="F370">
        <v>0</v>
      </c>
    </row>
    <row r="371" ht="11.25">
      <c r="F371">
        <v>0</v>
      </c>
    </row>
    <row r="372" ht="11.25">
      <c r="F372">
        <v>0</v>
      </c>
    </row>
    <row r="373" ht="11.25">
      <c r="F373">
        <v>0</v>
      </c>
    </row>
    <row r="374" ht="11.25">
      <c r="F374">
        <v>0</v>
      </c>
    </row>
    <row r="375" ht="11.25">
      <c r="F375">
        <v>0</v>
      </c>
    </row>
    <row r="376" ht="11.25">
      <c r="F376">
        <v>0</v>
      </c>
    </row>
    <row r="377" ht="11.25">
      <c r="F377">
        <v>0</v>
      </c>
    </row>
    <row r="378" ht="11.25">
      <c r="F378">
        <v>0</v>
      </c>
    </row>
    <row r="379" ht="11.25">
      <c r="F379">
        <v>0</v>
      </c>
    </row>
    <row r="380" ht="11.25">
      <c r="F380">
        <v>0</v>
      </c>
    </row>
    <row r="381" ht="11.25">
      <c r="F381">
        <v>0</v>
      </c>
    </row>
    <row r="382" ht="11.25">
      <c r="F382">
        <v>0</v>
      </c>
    </row>
    <row r="383" ht="11.25">
      <c r="F383">
        <v>0</v>
      </c>
    </row>
    <row r="384" ht="11.25">
      <c r="F384">
        <v>0</v>
      </c>
    </row>
    <row r="385" ht="11.25">
      <c r="F385">
        <v>0</v>
      </c>
    </row>
    <row r="386" ht="11.25">
      <c r="F386">
        <v>0</v>
      </c>
    </row>
    <row r="387" ht="11.25">
      <c r="F387">
        <v>0</v>
      </c>
    </row>
    <row r="388" ht="11.25">
      <c r="F388">
        <v>0</v>
      </c>
    </row>
    <row r="389" ht="11.25">
      <c r="F389">
        <v>0</v>
      </c>
    </row>
    <row r="390" ht="11.25">
      <c r="F390">
        <v>0</v>
      </c>
    </row>
    <row r="391" ht="11.25">
      <c r="F391">
        <v>0</v>
      </c>
    </row>
    <row r="392" ht="11.25">
      <c r="F392">
        <v>0</v>
      </c>
    </row>
    <row r="393" ht="11.25">
      <c r="F393">
        <v>0</v>
      </c>
    </row>
    <row r="394" ht="11.25">
      <c r="F394">
        <v>0</v>
      </c>
    </row>
    <row r="395" ht="11.25">
      <c r="F395">
        <v>0</v>
      </c>
    </row>
    <row r="396" ht="11.25">
      <c r="F396">
        <v>0</v>
      </c>
    </row>
    <row r="397" ht="11.25">
      <c r="F397">
        <v>0</v>
      </c>
    </row>
    <row r="398" ht="11.25">
      <c r="F398">
        <v>0</v>
      </c>
    </row>
    <row r="399" ht="11.25">
      <c r="F399">
        <v>0</v>
      </c>
    </row>
    <row r="400" ht="11.25">
      <c r="F400">
        <v>0</v>
      </c>
    </row>
    <row r="401" ht="11.25">
      <c r="F401">
        <v>0</v>
      </c>
    </row>
    <row r="402" ht="11.25">
      <c r="F402">
        <v>0</v>
      </c>
    </row>
    <row r="403" ht="11.25">
      <c r="F403">
        <v>0</v>
      </c>
    </row>
    <row r="404" ht="11.25">
      <c r="F404">
        <v>0</v>
      </c>
    </row>
    <row r="405" ht="11.25">
      <c r="F405">
        <v>0</v>
      </c>
    </row>
    <row r="406" ht="11.25">
      <c r="F406">
        <v>0</v>
      </c>
    </row>
    <row r="407" ht="11.25">
      <c r="F407">
        <v>0</v>
      </c>
    </row>
    <row r="408" ht="11.25">
      <c r="F408">
        <v>0</v>
      </c>
    </row>
    <row r="409" ht="11.25">
      <c r="F409">
        <v>0</v>
      </c>
    </row>
    <row r="410" ht="11.25">
      <c r="F410">
        <v>0</v>
      </c>
    </row>
    <row r="411" ht="11.25">
      <c r="F411">
        <v>0</v>
      </c>
    </row>
    <row r="412" ht="11.25">
      <c r="F412">
        <v>0</v>
      </c>
    </row>
    <row r="413" ht="11.25">
      <c r="F413">
        <v>0</v>
      </c>
    </row>
  </sheetData>
  <sheetProtection/>
  <printOptions/>
  <pageMargins left="0.75" right="0.75" top="1" bottom="1" header="0.5" footer="0.5"/>
  <pageSetup horizontalDpi="600" verticalDpi="600" orientation="portrait" scale="14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RGamble</dc:creator>
  <cp:keywords/>
  <dc:description/>
  <cp:lastModifiedBy>Dean, Brooke (OMAFRA)</cp:lastModifiedBy>
  <cp:lastPrinted>2005-08-16T14:09:14Z</cp:lastPrinted>
  <dcterms:created xsi:type="dcterms:W3CDTF">1997-03-14T21:48:21Z</dcterms:created>
  <dcterms:modified xsi:type="dcterms:W3CDTF">2015-12-17T16:27:58Z</dcterms:modified>
  <cp:category/>
  <cp:version/>
  <cp:contentType/>
  <cp:contentStatus/>
</cp:coreProperties>
</file>